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020" windowWidth="20550" windowHeight="4065"/>
  </bookViews>
  <sheets>
    <sheet name="รายตัวบ่งชี้" sheetId="1" r:id="rId1"/>
    <sheet name="องค์ประกอบ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0" i="1"/>
  <c r="J10"/>
  <c r="D10"/>
  <c r="E10"/>
  <c r="I8"/>
  <c r="J8"/>
  <c r="E8"/>
  <c r="D8"/>
  <c r="E23"/>
  <c r="J23"/>
  <c r="G14" i="2" l="1"/>
  <c r="F14"/>
  <c r="M14" l="1"/>
  <c r="H11"/>
  <c r="L14"/>
  <c r="G8"/>
  <c r="M8"/>
  <c r="F12"/>
  <c r="F11"/>
  <c r="E11"/>
  <c r="E9"/>
  <c r="F8" i="1"/>
  <c r="K15"/>
  <c r="K14"/>
  <c r="K13"/>
  <c r="K17"/>
  <c r="K25"/>
  <c r="K27"/>
  <c r="K28"/>
  <c r="K29"/>
  <c r="K30"/>
  <c r="K32"/>
  <c r="K10"/>
  <c r="K8"/>
  <c r="F10"/>
  <c r="F32"/>
  <c r="F28"/>
  <c r="F29"/>
  <c r="F30"/>
  <c r="F27"/>
  <c r="F25"/>
  <c r="F23"/>
  <c r="F13"/>
  <c r="F17"/>
  <c r="F15"/>
  <c r="F14"/>
  <c r="K1" i="2"/>
  <c r="N11"/>
  <c r="O11" s="1"/>
  <c r="L12"/>
  <c r="L11"/>
  <c r="K11"/>
  <c r="K9"/>
  <c r="N9" s="1"/>
  <c r="O9" s="1"/>
  <c r="N12"/>
  <c r="O12" s="1"/>
  <c r="C1"/>
  <c r="I23" i="1"/>
  <c r="K23" s="1"/>
  <c r="I21"/>
  <c r="J21" s="1"/>
  <c r="K21" s="1"/>
  <c r="I19"/>
  <c r="J19" s="1"/>
  <c r="K19" s="1"/>
  <c r="E16" i="3"/>
  <c r="S4"/>
  <c r="I13"/>
  <c r="I12"/>
  <c r="J13"/>
  <c r="J12"/>
  <c r="I10"/>
  <c r="J10" s="1"/>
  <c r="I11"/>
  <c r="I9"/>
  <c r="I8"/>
  <c r="J8" s="1"/>
  <c r="I7"/>
  <c r="J7" s="1"/>
  <c r="I6"/>
  <c r="I5"/>
  <c r="J5" s="1"/>
  <c r="I4"/>
  <c r="J4" s="1"/>
  <c r="N13"/>
  <c r="N12"/>
  <c r="L11"/>
  <c r="N11"/>
  <c r="N10"/>
  <c r="T10"/>
  <c r="U10"/>
  <c r="T7"/>
  <c r="U7"/>
  <c r="T4"/>
  <c r="U4"/>
  <c r="S10"/>
  <c r="S7"/>
  <c r="J11"/>
  <c r="J9"/>
  <c r="L9"/>
  <c r="N9"/>
  <c r="L7"/>
  <c r="N7"/>
  <c r="L5"/>
  <c r="N5"/>
  <c r="N4"/>
  <c r="N6"/>
  <c r="N8"/>
  <c r="L4"/>
  <c r="L6"/>
  <c r="L8"/>
  <c r="J6"/>
  <c r="V2"/>
  <c r="M16"/>
  <c r="N16" s="1"/>
  <c r="K16"/>
  <c r="L16" s="1"/>
  <c r="I16"/>
  <c r="J16" s="1"/>
  <c r="F16"/>
  <c r="H16"/>
  <c r="G16"/>
  <c r="J18" i="1" l="1"/>
  <c r="K14" i="2" s="1"/>
  <c r="M15"/>
  <c r="L15"/>
  <c r="K18" i="1" l="1"/>
  <c r="N14" i="2"/>
  <c r="O14" s="1"/>
  <c r="K10"/>
  <c r="N8"/>
  <c r="O8" s="1"/>
  <c r="J33" i="1"/>
  <c r="K33" s="1"/>
  <c r="N10" i="2" l="1"/>
  <c r="O10" s="1"/>
  <c r="K15"/>
  <c r="D19" i="1"/>
  <c r="E19" s="1"/>
  <c r="F19" s="1"/>
  <c r="D21"/>
  <c r="E21" s="1"/>
  <c r="F21" s="1"/>
  <c r="D23"/>
  <c r="I11" i="2"/>
  <c r="H12"/>
  <c r="I12" s="1"/>
  <c r="E18" i="1" l="1"/>
  <c r="H8" i="2"/>
  <c r="I8" s="1"/>
  <c r="F15"/>
  <c r="H9"/>
  <c r="I9" s="1"/>
  <c r="F18" i="1" l="1"/>
  <c r="E14" i="2"/>
  <c r="E15" s="1"/>
  <c r="E10"/>
  <c r="H14"/>
  <c r="I14" s="1"/>
  <c r="E33" i="1"/>
  <c r="F33" s="1"/>
  <c r="G15" i="2"/>
  <c r="H10" l="1"/>
  <c r="I10" s="1"/>
</calcChain>
</file>

<file path=xl/comments1.xml><?xml version="1.0" encoding="utf-8"?>
<comments xmlns="http://schemas.openxmlformats.org/spreadsheetml/2006/main">
  <authors>
    <author>user</author>
  </authors>
  <commentList>
    <comment ref="A8" authorId="0">
      <text>
        <r>
          <rPr>
            <b/>
            <sz val="9"/>
            <color indexed="81"/>
            <rFont val="Tahoma"/>
            <charset val="222"/>
          </rPr>
          <t>เก็บข้อมูลจากบัณฑิตปีที่ผ่านมา (ปีการศึกษาที่รายงาน-1)</t>
        </r>
        <r>
          <rPr>
            <sz val="9"/>
            <color indexed="81"/>
            <rFont val="Tahoma"/>
            <charset val="222"/>
          </rPr>
          <t xml:space="preserve">
</t>
        </r>
      </text>
    </comment>
    <comment ref="A10" authorId="0">
      <text>
        <r>
          <rPr>
            <b/>
            <sz val="9"/>
            <color indexed="81"/>
            <rFont val="Tahoma"/>
            <charset val="222"/>
          </rPr>
          <t>เก็บข้อมูลจากบัณฑิตปีที่ผ่านมา (ปีการศึกษาที่รายงาน-1)</t>
        </r>
        <r>
          <rPr>
            <sz val="9"/>
            <color indexed="81"/>
            <rFont val="Tahoma"/>
            <charset val="222"/>
          </rPr>
          <t xml:space="preserve">
</t>
        </r>
      </text>
    </comment>
    <comment ref="A23" authorId="0">
      <text>
        <r>
          <rPr>
            <b/>
            <sz val="9"/>
            <color indexed="81"/>
            <rFont val="Tahoma"/>
            <charset val="222"/>
          </rPr>
          <t>ปีปฏิทินเดียวกับปีการศึกษาที่รายงาน</t>
        </r>
        <r>
          <rPr>
            <sz val="9"/>
            <color indexed="81"/>
            <rFont val="Tahoma"/>
            <charset val="22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<sst xmlns="http://schemas.openxmlformats.org/spreadsheetml/2006/main" count="191" uniqueCount="93">
  <si>
    <t>ตารางที่  A :  ผลการประเมินรายตัวบ่งชี้ตามองค์ประกอบคุณภาพ</t>
  </si>
  <si>
    <t>ตัวบ่งชี้คุณภาพ</t>
  </si>
  <si>
    <t>เป้าหมาย</t>
  </si>
  <si>
    <t>ตัวตั้ง</t>
  </si>
  <si>
    <t xml:space="preserve">ผลลัพธ์ </t>
  </si>
  <si>
    <t>(% หรือสัดส่วน)</t>
  </si>
  <si>
    <t>ตัวหาร</t>
  </si>
  <si>
    <t xml:space="preserve">องค์ประกอบที่ 1 </t>
  </si>
  <si>
    <t xml:space="preserve">ตัวบ่งชี้  1.1  </t>
  </si>
  <si>
    <t>ผ่าน</t>
  </si>
  <si>
    <t>องค์ประกอบที่ 2 บัณฑิต</t>
  </si>
  <si>
    <t>ตัวบ่งชี้  2.1  คุณภาพบัณฑิตตามกรอบมาตรฐานคุณวุฒิระดับอุดมศึกษาแห่งชาติ</t>
  </si>
  <si>
    <t>ตัวบ่งชี้  2.2  บัณฑิตปริญญาตรีที่ได้งานทำหรือประกอบอาชีพอิสระ ภายใน 1 ปี</t>
  </si>
  <si>
    <t>องค์ประกอบที่ 3 นักศึกษา</t>
  </si>
  <si>
    <t>ตัวบ่งชี้  3.1  การรับนักศึกษา</t>
  </si>
  <si>
    <t>ตัวบ่งชี้  3.2  การส่งเสริมและพัฒนานักศึกษา</t>
  </si>
  <si>
    <t>ตัวบ่งชี้  3.3  ผลที่เกิดกับนักศึกษา</t>
  </si>
  <si>
    <t>องค์ประกอบที่ 4  อาจารย์</t>
  </si>
  <si>
    <t>ตัวบ่งชี้  4.1  การบริหารและพัฒนาอาจารย์</t>
  </si>
  <si>
    <t>ตัวบ่งชี้  4.2  คุณภาพอาจารย์</t>
  </si>
  <si>
    <t>ตัวบ่งชี้  4.2.1  ร้อยละของอาจารย์ประจำหลักสูตรที่มีคุณวุฒิปริญญาเอก</t>
  </si>
  <si>
    <t>ตัวบ่งชี้  4.2.2  ร้อยละของอาจารย์ประจำหลักสูตรที่ดำรงตำแหน่งทางวิชาการ</t>
  </si>
  <si>
    <t>ตัวบ่งชี้  4.2.3  ผลงานวิชาการของอาจารย์ประจำหลักสูตร</t>
  </si>
  <si>
    <t>ตัวบ่งชี้  4.3  ผลที่เกิดกับอาจารย์</t>
  </si>
  <si>
    <t>องคประกอบที่ 5  หลักสูตร การเรียนการสอน การประเมินผู้เรียน</t>
  </si>
  <si>
    <t>ตัวบ่งชี้  5.1  สาระของรายวิชาในหลักสูตร</t>
  </si>
  <si>
    <t>ตัวบ่งชี้  5.2  การวางระบบผู้สอนและกระบวนการจัดการเรียนการสอน</t>
  </si>
  <si>
    <t>ตัวบ่งชี้  5.3  การประเมินผู้เรียน</t>
  </si>
  <si>
    <t>ตัวบ่งชี้  5.4  ผลการดำเนินงานหลักสูตรตามกรอบมาตรฐานคุณวุฒิระดับอุดมศึกษาแห่งชาติ</t>
  </si>
  <si>
    <t>องคประกอบที่ 6 สิ่งสนับสนุนการเรียนรู้</t>
  </si>
  <si>
    <t>ตัวบ่งชี้  6.1  สิ่งสนับสนุนการเรียนรู้</t>
  </si>
  <si>
    <t>เฉลี่ยรวมทุกตัวบ่งชี้</t>
  </si>
  <si>
    <t>-</t>
  </si>
  <si>
    <t>จำนวนตัวบ่งชี้</t>
  </si>
  <si>
    <t>คะแนนเฉลี่ย</t>
  </si>
  <si>
    <t>ผลการประเมิน</t>
  </si>
  <si>
    <t>0.01–2.00 ระดับคุณภาพน้อย</t>
  </si>
  <si>
    <t>2.01–3.00 ระดับคุณภาพปานกลาง</t>
  </si>
  <si>
    <t>3.01–4.00 ระดับคุณภาพดี</t>
  </si>
  <si>
    <t>4.01–5.00 ระดับคุณภาพดีมาก</t>
  </si>
  <si>
    <t>หลักสูตรได้มาตรฐาน</t>
  </si>
  <si>
    <t>คะแนนเฉลี่ยของทุกตัวบ่งชี้ในองค์ประกอบที่ 2 -6</t>
  </si>
  <si>
    <t>รวม</t>
  </si>
  <si>
    <t>องค์ประกอบที่</t>
  </si>
  <si>
    <t>คะแนนผ่าน</t>
  </si>
  <si>
    <t>I
ปัจจัยนำเข้า</t>
  </si>
  <si>
    <t>O
ผลลัพธ์</t>
  </si>
  <si>
    <t>การกำกับมาตรฐาน</t>
  </si>
  <si>
    <t>บัณฑิต</t>
  </si>
  <si>
    <t>นักศึกษา</t>
  </si>
  <si>
    <t>อาจารย์</t>
  </si>
  <si>
    <t>หลักสูตร การเรียนการสอน การประเมินผู้เรียน</t>
  </si>
  <si>
    <t>สิ่งสนับสนุนการเรียนรู้</t>
  </si>
  <si>
    <t>จุดแข็ง</t>
  </si>
  <si>
    <t>แนวทางเสริม</t>
  </si>
  <si>
    <t>จุดที่ควรพัฒนา</t>
  </si>
  <si>
    <t>แนวทางแก้ไข</t>
  </si>
  <si>
    <t>1. ผลการสัมภาษณ์ประธานหลักสูตรและอาจารย์ประจำหลักสูตร</t>
  </si>
  <si>
    <t>2. ผลการสัมภาษณ์ตัวแทนนักศึกษาปัจจุบัน</t>
  </si>
  <si>
    <t>3. ผลการสัมภาษณ์ตัวแทนผู้สำเร็จการศึกษา</t>
  </si>
  <si>
    <t>4. ผลการสัมภาษณ์ตัวแทนผู้ประกอบการ/นายจ้าง</t>
  </si>
  <si>
    <t>P
กระบวนการ</t>
  </si>
  <si>
    <t>ระดับคุณภาพ</t>
  </si>
  <si>
    <t>ได้มาตรฐาน</t>
  </si>
  <si>
    <t>คะแนน
ประเมิน</t>
  </si>
  <si>
    <t xml:space="preserve">ปีการศึกษาที่รับเข้า </t>
  </si>
  <si>
    <t>(ตั้งแต่ปีการศึกษา</t>
  </si>
  <si>
    <t>ที่เริ่มใช้หลักสูตร)</t>
  </si>
  <si>
    <t>จำนวนนักศึกษาคงอยู่ (จำนวนจริง) ในแต่ละปีการศึกษา</t>
  </si>
  <si>
    <t>ชั้นปีที่ 1</t>
  </si>
  <si>
    <t>ชั้นปีที่ 2</t>
  </si>
  <si>
    <t>ชั้นปีที่ 3</t>
  </si>
  <si>
    <t>ชั้นปีที่ 4</t>
  </si>
  <si>
    <t>ลาออก/สิ้นสุดสภาพฯระหว่างศึกษา</t>
  </si>
  <si>
    <t>สำเร็จการศึกษา</t>
  </si>
  <si>
    <t>ตกค้าง</t>
  </si>
  <si>
    <t>คน</t>
  </si>
  <si>
    <t>ร้อยละ</t>
  </si>
  <si>
    <t>ปีการศึกษาที่สำเร็จการศึกษา</t>
  </si>
  <si>
    <t>ค่าเฉลี่ย</t>
  </si>
  <si>
    <t>จำนวนจบในรุ่น</t>
  </si>
  <si>
    <t>จำนวนรับเข้าในรุ่น</t>
  </si>
  <si>
    <t>ร้อยละของจำนวนที่รับเข้าในรุ่น</t>
  </si>
  <si>
    <t>ปกติ 4 ปี</t>
  </si>
  <si>
    <t>ต่อเนื่อง</t>
  </si>
  <si>
    <t>เทียบโอน</t>
  </si>
  <si>
    <t>ปกติ (4 ปี)</t>
  </si>
  <si>
    <t>เทียบโอน (3 ปี)</t>
  </si>
  <si>
    <t>ผลการประเมินตนเอง</t>
  </si>
  <si>
    <t>ระดับ 0</t>
  </si>
  <si>
    <t xml:space="preserve">ระดับ </t>
  </si>
  <si>
    <t xml:space="preserve">ร้อยละ </t>
  </si>
  <si>
    <t>ผลการตรวจประเมินจากคณะกรรมการ</t>
  </si>
</sst>
</file>

<file path=xl/styles.xml><?xml version="1.0" encoding="utf-8"?>
<styleSheet xmlns="http://schemas.openxmlformats.org/spreadsheetml/2006/main">
  <numFmts count="2">
    <numFmt numFmtId="187" formatCode="0.000"/>
    <numFmt numFmtId="188" formatCode="0.0"/>
  </numFmts>
  <fonts count="15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DSN MonTaNa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DSN MonTaNa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4"/>
      <color rgb="FFFF0000"/>
      <name val="TH SarabunPSK"/>
      <family val="2"/>
    </font>
    <font>
      <sz val="9"/>
      <color indexed="81"/>
      <name val="Tahoma"/>
      <charset val="222"/>
    </font>
    <font>
      <b/>
      <sz val="9"/>
      <color indexed="81"/>
      <name val="Tahoma"/>
      <charset val="222"/>
    </font>
  </fonts>
  <fills count="15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0" fontId="5" fillId="7" borderId="3" xfId="0" applyFont="1" applyFill="1" applyBorder="1" applyAlignment="1">
      <alignment vertical="center" wrapText="1"/>
    </xf>
    <xf numFmtId="2" fontId="7" fillId="7" borderId="1" xfId="0" applyNumberFormat="1" applyFont="1" applyFill="1" applyBorder="1" applyAlignment="1">
      <alignment horizontal="center" vertical="center" wrapText="1"/>
    </xf>
    <xf numFmtId="1" fontId="4" fillId="9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87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right" vertical="center" wrapText="1"/>
    </xf>
    <xf numFmtId="2" fontId="7" fillId="6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7" borderId="2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7" borderId="5" xfId="0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0" fontId="2" fillId="12" borderId="23" xfId="0" applyFont="1" applyFill="1" applyBorder="1" applyAlignment="1">
      <alignment horizontal="center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12" borderId="25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2" fontId="3" fillId="0" borderId="38" xfId="0" applyNumberFormat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2" fontId="3" fillId="0" borderId="42" xfId="0" applyNumberFormat="1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2" fontId="2" fillId="0" borderId="32" xfId="0" applyNumberFormat="1" applyFont="1" applyBorder="1" applyAlignment="1">
      <alignment vertical="center" wrapText="1"/>
    </xf>
    <xf numFmtId="2" fontId="2" fillId="0" borderId="5" xfId="0" applyNumberFormat="1" applyFont="1" applyBorder="1" applyAlignment="1">
      <alignment vertical="center" wrapText="1"/>
    </xf>
    <xf numFmtId="0" fontId="10" fillId="0" borderId="19" xfId="0" applyFont="1" applyBorder="1" applyAlignment="1">
      <alignment horizontal="left" vertical="center" wrapText="1"/>
    </xf>
    <xf numFmtId="2" fontId="2" fillId="0" borderId="3" xfId="0" applyNumberFormat="1" applyFont="1" applyBorder="1" applyAlignment="1">
      <alignment vertical="center" wrapText="1"/>
    </xf>
    <xf numFmtId="0" fontId="3" fillId="13" borderId="38" xfId="0" applyFont="1" applyFill="1" applyBorder="1" applyAlignment="1">
      <alignment horizontal="center" vertical="center" wrapText="1"/>
    </xf>
    <xf numFmtId="0" fontId="3" fillId="13" borderId="4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88" fontId="3" fillId="0" borderId="35" xfId="0" applyNumberFormat="1" applyFont="1" applyBorder="1" applyAlignment="1">
      <alignment horizontal="center" vertical="center" wrapText="1"/>
    </xf>
    <xf numFmtId="188" fontId="3" fillId="0" borderId="4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3" borderId="12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left" vertical="center"/>
    </xf>
    <xf numFmtId="2" fontId="4" fillId="14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0" fontId="2" fillId="8" borderId="1" xfId="0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right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9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zoomScaleNormal="100" workbookViewId="0">
      <selection activeCell="A5" sqref="A5:F5"/>
    </sheetView>
  </sheetViews>
  <sheetFormatPr defaultRowHeight="22.5" customHeight="1"/>
  <cols>
    <col min="1" max="1" width="54.375" style="2" customWidth="1"/>
    <col min="2" max="2" width="9" style="1"/>
    <col min="3" max="3" width="7.625" style="1" customWidth="1"/>
    <col min="4" max="4" width="9" style="1"/>
    <col min="5" max="5" width="8.5" style="1" customWidth="1"/>
    <col min="6" max="6" width="17.625" style="1" customWidth="1"/>
    <col min="7" max="7" width="0.5" style="82" customWidth="1"/>
    <col min="8" max="8" width="7.625" style="1" customWidth="1"/>
    <col min="9" max="9" width="9" style="1"/>
    <col min="10" max="10" width="8.5" style="1" customWidth="1"/>
    <col min="11" max="11" width="17.625" style="1" customWidth="1"/>
    <col min="12" max="16384" width="9" style="1"/>
  </cols>
  <sheetData>
    <row r="1" spans="1:11" ht="22.5" customHeight="1">
      <c r="A1" s="132" t="s">
        <v>0</v>
      </c>
      <c r="B1" s="132"/>
      <c r="C1" s="132"/>
      <c r="D1" s="132"/>
      <c r="E1" s="132"/>
    </row>
    <row r="2" spans="1:11" ht="22.5" customHeight="1">
      <c r="A2" s="133" t="s">
        <v>1</v>
      </c>
      <c r="B2" s="135" t="s">
        <v>2</v>
      </c>
      <c r="C2" s="118" t="s">
        <v>88</v>
      </c>
      <c r="D2" s="119"/>
      <c r="E2" s="119"/>
      <c r="F2" s="120"/>
      <c r="G2" s="96"/>
      <c r="H2" s="118" t="s">
        <v>92</v>
      </c>
      <c r="I2" s="119"/>
      <c r="J2" s="119"/>
      <c r="K2" s="120"/>
    </row>
    <row r="3" spans="1:11" ht="22.5" customHeight="1">
      <c r="A3" s="133"/>
      <c r="B3" s="135"/>
      <c r="C3" s="111" t="s">
        <v>3</v>
      </c>
      <c r="D3" s="112" t="s">
        <v>4</v>
      </c>
      <c r="E3" s="116" t="s">
        <v>64</v>
      </c>
      <c r="F3" s="116" t="s">
        <v>62</v>
      </c>
      <c r="G3" s="96"/>
      <c r="H3" s="89" t="s">
        <v>3</v>
      </c>
      <c r="I3" s="85" t="s">
        <v>4</v>
      </c>
      <c r="J3" s="116" t="s">
        <v>64</v>
      </c>
      <c r="K3" s="116" t="s">
        <v>62</v>
      </c>
    </row>
    <row r="4" spans="1:11" ht="22.5" customHeight="1" thickBot="1">
      <c r="A4" s="134"/>
      <c r="B4" s="136"/>
      <c r="C4" s="14" t="s">
        <v>6</v>
      </c>
      <c r="D4" s="15" t="s">
        <v>5</v>
      </c>
      <c r="E4" s="117"/>
      <c r="F4" s="117"/>
      <c r="G4" s="96"/>
      <c r="H4" s="90" t="s">
        <v>6</v>
      </c>
      <c r="I4" s="86" t="s">
        <v>5</v>
      </c>
      <c r="J4" s="117"/>
      <c r="K4" s="117"/>
    </row>
    <row r="5" spans="1:11" ht="22.5" customHeight="1" thickTop="1">
      <c r="A5" s="127" t="s">
        <v>7</v>
      </c>
      <c r="B5" s="128"/>
      <c r="C5" s="128"/>
      <c r="D5" s="128"/>
      <c r="E5" s="128"/>
      <c r="F5" s="129"/>
      <c r="G5" s="103"/>
      <c r="H5" s="93"/>
      <c r="I5" s="94"/>
      <c r="J5" s="94"/>
      <c r="K5" s="95"/>
    </row>
    <row r="6" spans="1:11" ht="22.5" customHeight="1">
      <c r="A6" s="3" t="s">
        <v>8</v>
      </c>
      <c r="B6" s="4"/>
      <c r="C6" s="5"/>
      <c r="D6" s="6"/>
      <c r="E6" s="4" t="s">
        <v>9</v>
      </c>
      <c r="F6" s="35" t="s">
        <v>63</v>
      </c>
      <c r="G6" s="96"/>
      <c r="H6" s="5"/>
      <c r="I6" s="6"/>
      <c r="J6" s="91" t="s">
        <v>9</v>
      </c>
      <c r="K6" s="35" t="s">
        <v>63</v>
      </c>
    </row>
    <row r="7" spans="1:11" ht="22.5" customHeight="1">
      <c r="A7" s="121" t="s">
        <v>10</v>
      </c>
      <c r="B7" s="122"/>
      <c r="C7" s="122"/>
      <c r="D7" s="122"/>
      <c r="E7" s="122"/>
      <c r="F7" s="123"/>
      <c r="G7" s="96"/>
      <c r="H7" s="108"/>
      <c r="I7" s="109"/>
      <c r="J7" s="109"/>
      <c r="K7" s="110"/>
    </row>
    <row r="8" spans="1:11" ht="22.5" customHeight="1">
      <c r="A8" s="130" t="s">
        <v>11</v>
      </c>
      <c r="B8" s="137"/>
      <c r="C8" s="29"/>
      <c r="D8" s="113">
        <f>IF(C8=0,0,C8/C9)</f>
        <v>0</v>
      </c>
      <c r="E8" s="115">
        <f>IF(D8&gt;5,5,D8)</f>
        <v>0</v>
      </c>
      <c r="F8" s="114" t="str">
        <f>IF(E8&gt;=4.009,"ระดับคุณภาพดีมาก",IF(E8&gt;=3.009,"ระดับคุณภาพดี",IF(E8&gt;=2.009,"ระดับคุณภาพปานกลาง",IF(E8&gt;=0.001,"ระดับคุณภาพน้อย","ไม่มีผลคะแนน"))))</f>
        <v>ไม่มีผลคะแนน</v>
      </c>
      <c r="G8" s="96"/>
      <c r="H8" s="29"/>
      <c r="I8" s="113">
        <f>IF(H8=0,0,H8/H9)</f>
        <v>0</v>
      </c>
      <c r="J8" s="115">
        <f>IF(I8&gt;5,5,I8)</f>
        <v>0</v>
      </c>
      <c r="K8" s="114" t="str">
        <f>IF(J8&gt;=4.009,"ระดับคุณภาพดีมาก",IF(J8&gt;=3.009,"ระดับคุณภาพดี",IF(J8&gt;=2.009,"ระดับคุณภาพปานกลาง",IF(J8&gt;=0.001,"ระดับคุณภาพน้อย","ไม่มีผลคะแนน"))))</f>
        <v>ไม่มีผลคะแนน</v>
      </c>
    </row>
    <row r="9" spans="1:11" ht="22.5" customHeight="1">
      <c r="A9" s="130"/>
      <c r="B9" s="137"/>
      <c r="C9" s="11"/>
      <c r="D9" s="113"/>
      <c r="E9" s="115"/>
      <c r="F9" s="114"/>
      <c r="G9" s="96"/>
      <c r="H9" s="11"/>
      <c r="I9" s="113"/>
      <c r="J9" s="115"/>
      <c r="K9" s="114"/>
    </row>
    <row r="10" spans="1:11" ht="22.5" customHeight="1">
      <c r="A10" s="130" t="s">
        <v>12</v>
      </c>
      <c r="B10" s="131"/>
      <c r="C10" s="11"/>
      <c r="D10" s="113">
        <f>IF(C10=0,0,C10/C11)</f>
        <v>0</v>
      </c>
      <c r="E10" s="115">
        <f>IF(D10&gt;5,5,D10)</f>
        <v>0</v>
      </c>
      <c r="F10" s="114" t="str">
        <f>IF(E10&gt;=4.009,"ระดับคุณภาพดีมาก",IF(E10&gt;=3.009,"ระดับคุณภาพดี",IF(E10&gt;=2.009,"ระดับคุณภาพปานกลาง",IF(E10&gt;=0.001,"ระดับคุณภาพน้อย","ไม่มีผลคะแนน"))))</f>
        <v>ไม่มีผลคะแนน</v>
      </c>
      <c r="G10" s="96"/>
      <c r="H10" s="11"/>
      <c r="I10" s="113">
        <f>IF(H10=0,0,H10/H11)</f>
        <v>0</v>
      </c>
      <c r="J10" s="115">
        <f>IF(I10&gt;5,5,I10)</f>
        <v>0</v>
      </c>
      <c r="K10" s="114" t="str">
        <f>IF(J10&gt;=4.009,"ระดับคุณภาพดีมาก",IF(J10&gt;=3.009,"ระดับคุณภาพดี",IF(J10&gt;=2.009,"ระดับคุณภาพปานกลาง",IF(J10&gt;=0.001,"ระดับคุณภาพน้อย","ไม่มีผลคะแนน"))))</f>
        <v>ไม่มีผลคะแนน</v>
      </c>
    </row>
    <row r="11" spans="1:11" ht="22.5" customHeight="1">
      <c r="A11" s="130"/>
      <c r="B11" s="131"/>
      <c r="C11" s="11"/>
      <c r="D11" s="113"/>
      <c r="E11" s="115"/>
      <c r="F11" s="114"/>
      <c r="G11" s="96"/>
      <c r="H11" s="11"/>
      <c r="I11" s="113"/>
      <c r="J11" s="115"/>
      <c r="K11" s="114"/>
    </row>
    <row r="12" spans="1:11" ht="22.5" customHeight="1">
      <c r="A12" s="124" t="s">
        <v>13</v>
      </c>
      <c r="B12" s="125"/>
      <c r="C12" s="125"/>
      <c r="D12" s="125"/>
      <c r="E12" s="125"/>
      <c r="F12" s="126"/>
      <c r="G12" s="104"/>
      <c r="H12" s="97"/>
      <c r="I12" s="98"/>
      <c r="J12" s="98"/>
      <c r="K12" s="99"/>
    </row>
    <row r="13" spans="1:11" ht="22.5" customHeight="1">
      <c r="A13" s="7" t="s">
        <v>14</v>
      </c>
      <c r="B13" s="4"/>
      <c r="C13" s="5"/>
      <c r="D13" s="92" t="s">
        <v>90</v>
      </c>
      <c r="E13" s="12"/>
      <c r="F13" s="17" t="str">
        <f>IF(E13&gt;=4.009,"ระดับคุณภาพดีมาก",IF(E13&gt;=3.009,"ระดับคุณภาพดี",IF(E13&gt;=2.009,"ระดับคุณภาพปานกลาง",IF(E13&gt;=0.001,"ระดับคุณภาพน้อย","ไม่มีผลคะแนน"))))</f>
        <v>ไม่มีผลคะแนน</v>
      </c>
      <c r="G13" s="96"/>
      <c r="H13" s="5"/>
      <c r="I13" s="92" t="s">
        <v>90</v>
      </c>
      <c r="J13" s="88"/>
      <c r="K13" s="17" t="str">
        <f t="shared" ref="K13:K15" si="0">IF(J13&gt;=4.009,"ระดับคุณภาพดีมาก",IF(J13&gt;=3.009,"ระดับคุณภาพดี",IF(J13&gt;=2.009,"ระดับคุณภาพปานกลาง",IF(J13&gt;=0.001,"ระดับคุณภาพน้อย","ไม่มีผลคะแนน"))))</f>
        <v>ไม่มีผลคะแนน</v>
      </c>
    </row>
    <row r="14" spans="1:11" ht="22.5" customHeight="1">
      <c r="A14" s="7" t="s">
        <v>15</v>
      </c>
      <c r="B14" s="4"/>
      <c r="C14" s="5"/>
      <c r="D14" s="92" t="s">
        <v>90</v>
      </c>
      <c r="E14" s="12"/>
      <c r="F14" s="17" t="str">
        <f>IF(E14&gt;=4.009,"ระดับคุณภาพดีมาก",IF(E14&gt;=3.009,"ระดับคุณภาพดี",IF(E14&gt;=2.009,"ระดับคุณภาพปานกลาง",IF(E14&gt;=0.001,"ระดับคุณภาพน้อย","ไม่มีผลคะแนน"))))</f>
        <v>ไม่มีผลคะแนน</v>
      </c>
      <c r="G14" s="96"/>
      <c r="H14" s="5"/>
      <c r="I14" s="92" t="s">
        <v>90</v>
      </c>
      <c r="J14" s="88"/>
      <c r="K14" s="17" t="str">
        <f t="shared" si="0"/>
        <v>ไม่มีผลคะแนน</v>
      </c>
    </row>
    <row r="15" spans="1:11" ht="22.5" customHeight="1">
      <c r="A15" s="7" t="s">
        <v>16</v>
      </c>
      <c r="B15" s="4"/>
      <c r="C15" s="5"/>
      <c r="D15" s="92" t="s">
        <v>90</v>
      </c>
      <c r="E15" s="12"/>
      <c r="F15" s="17" t="str">
        <f>IF(E15&gt;=4.009,"ระดับคุณภาพดีมาก",IF(E15&gt;=3.009,"ระดับคุณภาพดี",IF(E15&gt;=2.009,"ระดับคุณภาพปานกลาง",IF(E15&gt;=0.001,"ระดับคุณภาพน้อย","ไม่มีผลคะแนน"))))</f>
        <v>ไม่มีผลคะแนน</v>
      </c>
      <c r="G15" s="96"/>
      <c r="H15" s="5"/>
      <c r="I15" s="92" t="s">
        <v>90</v>
      </c>
      <c r="J15" s="88"/>
      <c r="K15" s="17" t="str">
        <f t="shared" si="0"/>
        <v>ไม่มีผลคะแนน</v>
      </c>
    </row>
    <row r="16" spans="1:11" ht="22.5" customHeight="1">
      <c r="A16" s="124" t="s">
        <v>17</v>
      </c>
      <c r="B16" s="125"/>
      <c r="C16" s="125"/>
      <c r="D16" s="125"/>
      <c r="E16" s="125"/>
      <c r="F16" s="126"/>
      <c r="G16" s="104"/>
      <c r="H16" s="97"/>
      <c r="I16" s="98"/>
      <c r="J16" s="98"/>
      <c r="K16" s="99"/>
    </row>
    <row r="17" spans="1:11" ht="22.5" customHeight="1">
      <c r="A17" s="7" t="s">
        <v>18</v>
      </c>
      <c r="B17" s="4"/>
      <c r="C17" s="5"/>
      <c r="D17" s="91" t="s">
        <v>89</v>
      </c>
      <c r="E17" s="31"/>
      <c r="F17" s="17" t="str">
        <f>IF(E17&gt;=4.009,"ระดับคุณภาพดีมาก",IF(E17&gt;=3.009,"ระดับคุณภาพดี",IF(E17&gt;=2.009,"ระดับคุณภาพปานกลาง",IF(E17&gt;=0.001,"ระดับคุณภาพน้อย","ไม่มีผลคะแนน"))))</f>
        <v>ไม่มีผลคะแนน</v>
      </c>
      <c r="G17" s="96"/>
      <c r="H17" s="5"/>
      <c r="I17" s="92" t="s">
        <v>90</v>
      </c>
      <c r="J17" s="88"/>
      <c r="K17" s="17" t="str">
        <f>IF(J17&gt;=4.009,"ระดับคุณภาพดีมาก",IF(J17&gt;=3.009,"ระดับคุณภาพดี",IF(J17&gt;=2.009,"ระดับคุณภาพปานกลาง",IF(J17&gt;=0.001,"ระดับคุณภาพน้อย","ไม่มีผลคะแนน"))))</f>
        <v>ไม่มีผลคะแนน</v>
      </c>
    </row>
    <row r="18" spans="1:11" ht="22.5" customHeight="1">
      <c r="A18" s="8" t="s">
        <v>19</v>
      </c>
      <c r="B18" s="4"/>
      <c r="C18" s="5"/>
      <c r="D18" s="5"/>
      <c r="E18" s="12">
        <f>AVERAGE(E19:E24)</f>
        <v>0</v>
      </c>
      <c r="F18" s="17" t="str">
        <f>IF(E18&gt;=4.009,"ระดับคุณภาพดีมาก",IF(E18&gt;=3.009,"ระดับคุณภาพดี",IF(E18&gt;=2.009,"ระดับคุณภาพปานกลาง",IF(E18&gt;=0.001,"ระดับคุณภาพน้อย","ไม่มีผลคะแนน"))))</f>
        <v>ไม่มีผลคะแนน</v>
      </c>
      <c r="G18" s="96"/>
      <c r="H18" s="5"/>
      <c r="I18" s="5"/>
      <c r="J18" s="88">
        <f>AVERAGE(J19:J24)</f>
        <v>0</v>
      </c>
      <c r="K18" s="106" t="str">
        <f>IF(J18&gt;=4.009,"ระดับคุณภาพดีมาก",IF(J18&gt;=3.009,"ระดับคุณภาพดี",IF(J18&gt;=2.009,"ระดับคุณภาพปานกลาง",IF(J18&gt;=0.001,"ระดับคุณภาพน้อย","ไม่มีผลคะแนน"))))</f>
        <v>ไม่มีผลคะแนน</v>
      </c>
    </row>
    <row r="19" spans="1:11" ht="22.5" customHeight="1">
      <c r="A19" s="130" t="s">
        <v>20</v>
      </c>
      <c r="B19" s="137"/>
      <c r="C19" s="11"/>
      <c r="D19" s="113">
        <f>C19/C20*100</f>
        <v>0</v>
      </c>
      <c r="E19" s="113">
        <f>D19/20*5</f>
        <v>0</v>
      </c>
      <c r="F19" s="114" t="str">
        <f>IF(E19&gt;=4.009,"ระดับคุณภาพดีมาก",IF(E19&gt;=3.009,"ระดับคุณภาพดี",IF(E19&gt;=2.009,"ระดับคุณภาพปานกลาง",IF(E19&gt;=0.001,"ระดับคุณภาพน้อย","ไม่มีผลคะแนน"))))</f>
        <v>ไม่มีผลคะแนน</v>
      </c>
      <c r="G19" s="96"/>
      <c r="H19" s="11"/>
      <c r="I19" s="113">
        <f>H19/H20*100</f>
        <v>0</v>
      </c>
      <c r="J19" s="113">
        <f>I19/20*5</f>
        <v>0</v>
      </c>
      <c r="K19" s="114" t="str">
        <f>IF(J19&gt;=4.009,"ระดับคุณภาพดีมาก",IF(J19&gt;=3.009,"ระดับคุณภาพดี",IF(J19&gt;=2.009,"ระดับคุณภาพปานกลาง",IF(J19&gt;=0.001,"ระดับคุณภาพน้อย","ไม่มีผลคะแนน"))))</f>
        <v>ไม่มีผลคะแนน</v>
      </c>
    </row>
    <row r="20" spans="1:11" ht="22.5" customHeight="1">
      <c r="A20" s="130"/>
      <c r="B20" s="137"/>
      <c r="C20" s="11">
        <v>5</v>
      </c>
      <c r="D20" s="113"/>
      <c r="E20" s="113"/>
      <c r="F20" s="114"/>
      <c r="G20" s="96"/>
      <c r="H20" s="11">
        <v>5</v>
      </c>
      <c r="I20" s="113"/>
      <c r="J20" s="113"/>
      <c r="K20" s="114"/>
    </row>
    <row r="21" spans="1:11" ht="22.5" customHeight="1">
      <c r="A21" s="130" t="s">
        <v>21</v>
      </c>
      <c r="B21" s="131"/>
      <c r="C21" s="11"/>
      <c r="D21" s="113">
        <f>C21/C22*100</f>
        <v>0</v>
      </c>
      <c r="E21" s="113">
        <f>D21/60*5</f>
        <v>0</v>
      </c>
      <c r="F21" s="114" t="str">
        <f t="shared" ref="F21" si="1">IF(E21&gt;=4.009,"ระดับคุณภาพดีมาก",IF(E21&gt;=3.009,"ระดับคุณภาพดี",IF(E21&gt;=2.009,"ระดับคุณภาพปานกลาง",IF(E21&gt;=0.001,"ระดับคุณภาพน้อย","ไม่มีผลคะแนน"))))</f>
        <v>ไม่มีผลคะแนน</v>
      </c>
      <c r="G21" s="96"/>
      <c r="H21" s="11"/>
      <c r="I21" s="113">
        <f>H21/H22*100</f>
        <v>0</v>
      </c>
      <c r="J21" s="113">
        <f>I21/60*5</f>
        <v>0</v>
      </c>
      <c r="K21" s="114" t="str">
        <f>IF(J21&gt;=4.009,"ระดับคุณภาพดีมาก",IF(J21&gt;=3.009,"ระดับคุณภาพดี",IF(J21&gt;=2.009,"ระดับคุณภาพปานกลาง",IF(J21&gt;=0.001,"ระดับคุณภาพน้อย","ไม่มีผลคะแนน"))))</f>
        <v>ไม่มีผลคะแนน</v>
      </c>
    </row>
    <row r="22" spans="1:11" ht="22.5" customHeight="1">
      <c r="A22" s="130"/>
      <c r="B22" s="131"/>
      <c r="C22" s="11">
        <v>5</v>
      </c>
      <c r="D22" s="113"/>
      <c r="E22" s="113"/>
      <c r="F22" s="114"/>
      <c r="G22" s="96"/>
      <c r="H22" s="11">
        <v>5</v>
      </c>
      <c r="I22" s="113"/>
      <c r="J22" s="113"/>
      <c r="K22" s="114"/>
    </row>
    <row r="23" spans="1:11" ht="22.5" customHeight="1">
      <c r="A23" s="138" t="s">
        <v>22</v>
      </c>
      <c r="B23" s="137"/>
      <c r="C23" s="12"/>
      <c r="D23" s="113">
        <f>C23/C24*100</f>
        <v>0</v>
      </c>
      <c r="E23" s="113">
        <f>D23/20*5</f>
        <v>0</v>
      </c>
      <c r="F23" s="114" t="str">
        <f t="shared" ref="F23" si="2">IF(E23&gt;=4.009,"ระดับคุณภาพดีมาก",IF(E23&gt;=3.009,"ระดับคุณภาพดี",IF(E23&gt;=2.009,"ระดับคุณภาพปานกลาง",IF(E23&gt;=0.001,"ระดับคุณภาพน้อย","ไม่มีผลคะแนน"))))</f>
        <v>ไม่มีผลคะแนน</v>
      </c>
      <c r="G23" s="96"/>
      <c r="H23" s="88"/>
      <c r="I23" s="113">
        <f>H23/H24*100</f>
        <v>0</v>
      </c>
      <c r="J23" s="113">
        <f>I23/20*5</f>
        <v>0</v>
      </c>
      <c r="K23" s="114" t="str">
        <f>IF(J23&gt;=4.009,"ระดับคุณภาพดีมาก",IF(J23&gt;=3.009,"ระดับคุณภาพดี",IF(J23&gt;=2.009,"ระดับคุณภาพปานกลาง",IF(J23&gt;=0.001,"ระดับคุณภาพน้อย","ไม่มีผลคะแนน"))))</f>
        <v>ไม่มีผลคะแนน</v>
      </c>
    </row>
    <row r="24" spans="1:11" ht="22.5" customHeight="1">
      <c r="A24" s="138"/>
      <c r="B24" s="137"/>
      <c r="C24" s="11">
        <v>5</v>
      </c>
      <c r="D24" s="113"/>
      <c r="E24" s="113"/>
      <c r="F24" s="114"/>
      <c r="G24" s="96"/>
      <c r="H24" s="11">
        <v>5</v>
      </c>
      <c r="I24" s="113"/>
      <c r="J24" s="113"/>
      <c r="K24" s="114"/>
    </row>
    <row r="25" spans="1:11" ht="22.5" customHeight="1">
      <c r="A25" s="7" t="s">
        <v>23</v>
      </c>
      <c r="B25" s="9"/>
      <c r="C25" s="26"/>
      <c r="D25" s="92" t="s">
        <v>90</v>
      </c>
      <c r="E25" s="12"/>
      <c r="F25" s="17" t="str">
        <f>IF(E25&gt;=4.009,"ระดับคุณภาพดีมาก",IF(E25&gt;=3.009,"ระดับคุณภาพดี",IF(E25&gt;=2.009,"ระดับคุณภาพปานกลาง",IF(E25&gt;=0.001,"ระดับคุณภาพน้อย","ไม่มีผลคะแนน"))))</f>
        <v>ไม่มีผลคะแนน</v>
      </c>
      <c r="G25" s="96"/>
      <c r="H25" s="26"/>
      <c r="I25" s="92" t="s">
        <v>90</v>
      </c>
      <c r="J25" s="88"/>
      <c r="K25" s="17" t="str">
        <f>IF(J25&gt;=4.009,"ระดับคุณภาพดีมาก",IF(J25&gt;=3.009,"ระดับคุณภาพดี",IF(J25&gt;=2.009,"ระดับคุณภาพปานกลาง",IF(J25&gt;=0.001,"ระดับคุณภาพน้อย","ไม่มีผลคะแนน"))))</f>
        <v>ไม่มีผลคะแนน</v>
      </c>
    </row>
    <row r="26" spans="1:11" ht="22.5" customHeight="1">
      <c r="A26" s="124" t="s">
        <v>24</v>
      </c>
      <c r="B26" s="125"/>
      <c r="C26" s="125"/>
      <c r="D26" s="125"/>
      <c r="E26" s="125"/>
      <c r="F26" s="126"/>
      <c r="G26" s="104"/>
      <c r="H26" s="97"/>
      <c r="I26" s="98"/>
      <c r="J26" s="98"/>
      <c r="K26" s="99"/>
    </row>
    <row r="27" spans="1:11" ht="22.5" customHeight="1">
      <c r="A27" s="7" t="s">
        <v>25</v>
      </c>
      <c r="B27" s="4"/>
      <c r="C27" s="5"/>
      <c r="D27" s="92" t="s">
        <v>90</v>
      </c>
      <c r="E27" s="12"/>
      <c r="F27" s="17" t="str">
        <f>IF(E27&gt;=4.009,"ระดับคุณภาพดีมาก",IF(E27&gt;=3.009,"ระดับคุณภาพดี",IF(E27&gt;=2.009,"ระดับคุณภาพปานกลาง",IF(E27&gt;=0.001,"ระดับคุณภาพน้อย","ไม่มีผลคะแนน"))))</f>
        <v>ไม่มีผลคะแนน</v>
      </c>
      <c r="G27" s="96"/>
      <c r="H27" s="5"/>
      <c r="I27" s="92" t="s">
        <v>90</v>
      </c>
      <c r="J27" s="88"/>
      <c r="K27" s="17" t="str">
        <f>IF(J27&gt;=4.009,"ระดับคุณภาพดีมาก",IF(J27&gt;=3.009,"ระดับคุณภาพดี",IF(J27&gt;=2.009,"ระดับคุณภาพปานกลาง",IF(J27&gt;=0.001,"ระดับคุณภาพน้อย","ไม่มีผลคะแนน"))))</f>
        <v>ไม่มีผลคะแนน</v>
      </c>
    </row>
    <row r="28" spans="1:11" ht="22.5" customHeight="1">
      <c r="A28" s="7" t="s">
        <v>26</v>
      </c>
      <c r="B28" s="4"/>
      <c r="C28" s="5"/>
      <c r="D28" s="92" t="s">
        <v>90</v>
      </c>
      <c r="E28" s="12"/>
      <c r="F28" s="17" t="str">
        <f t="shared" ref="F28:F33" si="3">IF(E28&gt;=4.009,"ระดับคุณภาพดีมาก",IF(E28&gt;=3.009,"ระดับคุณภาพดี",IF(E28&gt;=2.009,"ระดับคุณภาพปานกลาง",IF(E28&gt;=0.001,"ระดับคุณภาพน้อย","ไม่มีผลคะแนน"))))</f>
        <v>ไม่มีผลคะแนน</v>
      </c>
      <c r="G28" s="96"/>
      <c r="H28" s="5"/>
      <c r="I28" s="92" t="s">
        <v>90</v>
      </c>
      <c r="J28" s="88"/>
      <c r="K28" s="17" t="str">
        <f>IF(J28&gt;=4.009,"ระดับคุณภาพดีมาก",IF(J28&gt;=3.009,"ระดับคุณภาพดี",IF(J28&gt;=2.009,"ระดับคุณภาพปานกลาง",IF(J28&gt;=0.001,"ระดับคุณภาพน้อย","ไม่มีผลคะแนน"))))</f>
        <v>ไม่มีผลคะแนน</v>
      </c>
    </row>
    <row r="29" spans="1:11" ht="22.5" customHeight="1">
      <c r="A29" s="7" t="s">
        <v>27</v>
      </c>
      <c r="B29" s="4"/>
      <c r="C29" s="5"/>
      <c r="D29" s="92" t="s">
        <v>90</v>
      </c>
      <c r="E29" s="12"/>
      <c r="F29" s="17" t="str">
        <f t="shared" si="3"/>
        <v>ไม่มีผลคะแนน</v>
      </c>
      <c r="G29" s="96"/>
      <c r="H29" s="5"/>
      <c r="I29" s="92" t="s">
        <v>90</v>
      </c>
      <c r="J29" s="88"/>
      <c r="K29" s="17" t="str">
        <f>IF(J29&gt;=4.009,"ระดับคุณภาพดีมาก",IF(J29&gt;=3.009,"ระดับคุณภาพดี",IF(J29&gt;=2.009,"ระดับคุณภาพปานกลาง",IF(J29&gt;=0.001,"ระดับคุณภาพน้อย","ไม่มีผลคะแนน"))))</f>
        <v>ไม่มีผลคะแนน</v>
      </c>
    </row>
    <row r="30" spans="1:11" ht="22.5" customHeight="1">
      <c r="A30" s="30" t="s">
        <v>28</v>
      </c>
      <c r="B30" s="32"/>
      <c r="C30" s="5"/>
      <c r="D30" s="92" t="s">
        <v>91</v>
      </c>
      <c r="E30" s="31"/>
      <c r="F30" s="17" t="str">
        <f t="shared" si="3"/>
        <v>ไม่มีผลคะแนน</v>
      </c>
      <c r="G30" s="96"/>
      <c r="H30" s="5"/>
      <c r="I30" s="92" t="s">
        <v>91</v>
      </c>
      <c r="J30" s="88"/>
      <c r="K30" s="17" t="str">
        <f>IF(J30&gt;=4.009,"ระดับคุณภาพดีมาก",IF(J30&gt;=3.009,"ระดับคุณภาพดี",IF(J30&gt;=2.009,"ระดับคุณภาพปานกลาง",IF(J30&gt;=0.001,"ระดับคุณภาพน้อย","ไม่มีผลคะแนน"))))</f>
        <v>ไม่มีผลคะแนน</v>
      </c>
    </row>
    <row r="31" spans="1:11" ht="22.5" customHeight="1">
      <c r="A31" s="121" t="s">
        <v>29</v>
      </c>
      <c r="B31" s="122"/>
      <c r="C31" s="122"/>
      <c r="D31" s="122"/>
      <c r="E31" s="122"/>
      <c r="F31" s="123"/>
      <c r="G31" s="103"/>
      <c r="H31" s="100"/>
      <c r="I31" s="101"/>
      <c r="J31" s="101"/>
      <c r="K31" s="102"/>
    </row>
    <row r="32" spans="1:11" ht="22.5" customHeight="1">
      <c r="A32" s="7" t="s">
        <v>30</v>
      </c>
      <c r="B32" s="4"/>
      <c r="C32" s="5"/>
      <c r="D32" s="92" t="s">
        <v>90</v>
      </c>
      <c r="E32" s="12"/>
      <c r="F32" s="17" t="str">
        <f t="shared" si="3"/>
        <v>ไม่มีผลคะแนน</v>
      </c>
      <c r="G32" s="96"/>
      <c r="H32" s="5"/>
      <c r="I32" s="92" t="s">
        <v>90</v>
      </c>
      <c r="J32" s="88"/>
      <c r="K32" s="17" t="str">
        <f>IF(J32&gt;=4.009,"ระดับคุณภาพดีมาก",IF(J32&gt;=3.009,"ระดับคุณภาพดี",IF(J32&gt;=2.009,"ระดับคุณภาพปานกลาง",IF(J32&gt;=0.001,"ระดับคุณภาพน้อย","ไม่มีผลคะแนน"))))</f>
        <v>ไม่มีผลคะแนน</v>
      </c>
    </row>
    <row r="33" spans="1:11" ht="22.5" customHeight="1">
      <c r="A33" s="33" t="s">
        <v>31</v>
      </c>
      <c r="B33" s="10"/>
      <c r="C33" s="10" t="s">
        <v>32</v>
      </c>
      <c r="D33" s="13" t="s">
        <v>32</v>
      </c>
      <c r="E33" s="34">
        <f>AVERAGE(E8:E11,E13:E15,E17:E18,E25,E27:E30,E32)</f>
        <v>0</v>
      </c>
      <c r="F33" s="27" t="str">
        <f t="shared" si="3"/>
        <v>ไม่มีผลคะแนน</v>
      </c>
      <c r="G33" s="96"/>
      <c r="H33" s="10" t="s">
        <v>32</v>
      </c>
      <c r="I33" s="13" t="s">
        <v>32</v>
      </c>
      <c r="J33" s="34">
        <f>AVERAGE(J8:J11,J13:J15,J17:J18,J25,J27:J30,J32)</f>
        <v>0</v>
      </c>
      <c r="K33" s="107" t="str">
        <f>IF(J33&gt;=4.009,"ระดับคุณภาพดีมาก",IF(J33&gt;=3.009,"ระดับคุณภาพดี",IF(J33&gt;=2.009,"ระดับคุณภาพปานกลาง",IF(J33&gt;=0.001,"ระดับคุณภาพน้อย","ไม่มีผลคะแนน"))))</f>
        <v>ไม่มีผลคะแนน</v>
      </c>
    </row>
  </sheetData>
  <mergeCells count="55">
    <mergeCell ref="A21:A22"/>
    <mergeCell ref="B21:B22"/>
    <mergeCell ref="D21:D22"/>
    <mergeCell ref="E21:E22"/>
    <mergeCell ref="A23:A24"/>
    <mergeCell ref="B23:B24"/>
    <mergeCell ref="D23:D24"/>
    <mergeCell ref="E23:E24"/>
    <mergeCell ref="A8:A9"/>
    <mergeCell ref="B8:B9"/>
    <mergeCell ref="D8:D9"/>
    <mergeCell ref="E8:E9"/>
    <mergeCell ref="A19:A20"/>
    <mergeCell ref="B19:B20"/>
    <mergeCell ref="D19:D20"/>
    <mergeCell ref="E19:E20"/>
    <mergeCell ref="A1:E1"/>
    <mergeCell ref="A2:A4"/>
    <mergeCell ref="B2:B4"/>
    <mergeCell ref="C2:F2"/>
    <mergeCell ref="F3:F4"/>
    <mergeCell ref="E3:E4"/>
    <mergeCell ref="H2:K2"/>
    <mergeCell ref="F23:F24"/>
    <mergeCell ref="A31:F31"/>
    <mergeCell ref="A26:F26"/>
    <mergeCell ref="A16:F16"/>
    <mergeCell ref="F8:F9"/>
    <mergeCell ref="F10:F11"/>
    <mergeCell ref="F19:F20"/>
    <mergeCell ref="F21:F22"/>
    <mergeCell ref="A12:F12"/>
    <mergeCell ref="A7:F7"/>
    <mergeCell ref="A5:F5"/>
    <mergeCell ref="A10:A11"/>
    <mergeCell ref="B10:B11"/>
    <mergeCell ref="D10:D11"/>
    <mergeCell ref="E10:E11"/>
    <mergeCell ref="I8:I9"/>
    <mergeCell ref="J8:J9"/>
    <mergeCell ref="K8:K9"/>
    <mergeCell ref="J3:J4"/>
    <mergeCell ref="K3:K4"/>
    <mergeCell ref="I10:I11"/>
    <mergeCell ref="J10:J11"/>
    <mergeCell ref="K10:K11"/>
    <mergeCell ref="I19:I20"/>
    <mergeCell ref="J19:J20"/>
    <mergeCell ref="K19:K20"/>
    <mergeCell ref="I21:I22"/>
    <mergeCell ref="J21:J22"/>
    <mergeCell ref="K21:K22"/>
    <mergeCell ref="I23:I24"/>
    <mergeCell ref="J23:J24"/>
    <mergeCell ref="K23:K2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5"/>
  <sheetViews>
    <sheetView zoomScaleNormal="100" workbookViewId="0">
      <selection activeCell="E14" sqref="E14"/>
    </sheetView>
  </sheetViews>
  <sheetFormatPr defaultRowHeight="23.25" customHeight="1"/>
  <cols>
    <col min="1" max="1" width="3.75" style="1" customWidth="1"/>
    <col min="2" max="2" width="31.625" style="1" customWidth="1"/>
    <col min="3" max="4" width="9" style="1"/>
    <col min="5" max="5" width="9.25" style="1" bestFit="1" customWidth="1"/>
    <col min="6" max="8" width="9.125" style="1" bestFit="1" customWidth="1"/>
    <col min="9" max="9" width="22.25" style="1" customWidth="1"/>
    <col min="10" max="10" width="1.25" style="1" customWidth="1"/>
    <col min="11" max="12" width="9" style="1"/>
    <col min="13" max="13" width="9.125" style="1" bestFit="1" customWidth="1"/>
    <col min="14" max="14" width="9" style="1"/>
    <col min="15" max="15" width="19.125" style="1" customWidth="1"/>
    <col min="16" max="16384" width="9" style="1"/>
  </cols>
  <sheetData>
    <row r="1" spans="1:15" ht="23.25" customHeight="1">
      <c r="C1" s="141" t="str">
        <f>รายตัวบ่งชี้!C2</f>
        <v>ผลการประเมินตนเอง</v>
      </c>
      <c r="D1" s="142"/>
      <c r="E1" s="142"/>
      <c r="F1" s="142"/>
      <c r="G1" s="142"/>
      <c r="H1" s="142"/>
      <c r="I1" s="143"/>
      <c r="K1" s="145" t="str">
        <f>รายตัวบ่งชี้!H2</f>
        <v>ผลการตรวจประเมินจากคณะกรรมการ</v>
      </c>
      <c r="L1" s="145"/>
      <c r="M1" s="145"/>
      <c r="N1" s="145"/>
      <c r="O1" s="146"/>
    </row>
    <row r="2" spans="1:15" ht="16.5" customHeight="1">
      <c r="A2" s="150" t="s">
        <v>43</v>
      </c>
      <c r="B2" s="151"/>
      <c r="C2" s="144" t="s">
        <v>44</v>
      </c>
      <c r="D2" s="144" t="s">
        <v>33</v>
      </c>
      <c r="E2" s="144" t="s">
        <v>45</v>
      </c>
      <c r="F2" s="144" t="s">
        <v>61</v>
      </c>
      <c r="G2" s="144" t="s">
        <v>46</v>
      </c>
      <c r="H2" s="144" t="s">
        <v>34</v>
      </c>
      <c r="I2" s="22" t="s">
        <v>35</v>
      </c>
      <c r="K2" s="144" t="s">
        <v>45</v>
      </c>
      <c r="L2" s="144" t="s">
        <v>61</v>
      </c>
      <c r="M2" s="144" t="s">
        <v>46</v>
      </c>
      <c r="N2" s="144" t="s">
        <v>34</v>
      </c>
      <c r="O2" s="22" t="s">
        <v>35</v>
      </c>
    </row>
    <row r="3" spans="1:15" ht="16.5" customHeight="1">
      <c r="A3" s="152"/>
      <c r="B3" s="153"/>
      <c r="C3" s="144"/>
      <c r="D3" s="144"/>
      <c r="E3" s="144"/>
      <c r="F3" s="144"/>
      <c r="G3" s="144"/>
      <c r="H3" s="144"/>
      <c r="I3" s="23" t="s">
        <v>36</v>
      </c>
      <c r="K3" s="144"/>
      <c r="L3" s="144"/>
      <c r="M3" s="144"/>
      <c r="N3" s="144"/>
      <c r="O3" s="23" t="s">
        <v>36</v>
      </c>
    </row>
    <row r="4" spans="1:15" ht="16.5" customHeight="1">
      <c r="A4" s="152"/>
      <c r="B4" s="153"/>
      <c r="C4" s="144"/>
      <c r="D4" s="144"/>
      <c r="E4" s="144"/>
      <c r="F4" s="144"/>
      <c r="G4" s="144"/>
      <c r="H4" s="144"/>
      <c r="I4" s="23" t="s">
        <v>37</v>
      </c>
      <c r="K4" s="144"/>
      <c r="L4" s="144"/>
      <c r="M4" s="144"/>
      <c r="N4" s="144"/>
      <c r="O4" s="23" t="s">
        <v>37</v>
      </c>
    </row>
    <row r="5" spans="1:15" ht="16.5" customHeight="1">
      <c r="A5" s="152"/>
      <c r="B5" s="153"/>
      <c r="C5" s="144"/>
      <c r="D5" s="144"/>
      <c r="E5" s="144"/>
      <c r="F5" s="144"/>
      <c r="G5" s="144"/>
      <c r="H5" s="144"/>
      <c r="I5" s="23" t="s">
        <v>38</v>
      </c>
      <c r="K5" s="144"/>
      <c r="L5" s="144"/>
      <c r="M5" s="144"/>
      <c r="N5" s="144"/>
      <c r="O5" s="23" t="s">
        <v>38</v>
      </c>
    </row>
    <row r="6" spans="1:15" ht="16.5" customHeight="1">
      <c r="A6" s="154"/>
      <c r="B6" s="155"/>
      <c r="C6" s="144"/>
      <c r="D6" s="144"/>
      <c r="E6" s="144"/>
      <c r="F6" s="144"/>
      <c r="G6" s="144"/>
      <c r="H6" s="144"/>
      <c r="I6" s="24" t="s">
        <v>39</v>
      </c>
      <c r="K6" s="144"/>
      <c r="L6" s="144"/>
      <c r="M6" s="144"/>
      <c r="N6" s="144"/>
      <c r="O6" s="24" t="s">
        <v>39</v>
      </c>
    </row>
    <row r="7" spans="1:15" ht="23.25" customHeight="1">
      <c r="A7" s="16">
        <v>1</v>
      </c>
      <c r="B7" s="28" t="s">
        <v>47</v>
      </c>
      <c r="C7" s="139" t="s">
        <v>9</v>
      </c>
      <c r="D7" s="139"/>
      <c r="E7" s="139"/>
      <c r="F7" s="139"/>
      <c r="G7" s="139"/>
      <c r="H7" s="139"/>
      <c r="I7" s="17" t="s">
        <v>40</v>
      </c>
      <c r="K7" s="139"/>
      <c r="L7" s="139"/>
      <c r="M7" s="139"/>
      <c r="N7" s="139"/>
      <c r="O7" s="17" t="s">
        <v>40</v>
      </c>
    </row>
    <row r="8" spans="1:15" ht="23.25" customHeight="1">
      <c r="A8" s="16">
        <v>2</v>
      </c>
      <c r="B8" s="28" t="s">
        <v>48</v>
      </c>
      <c r="C8" s="147" t="s">
        <v>41</v>
      </c>
      <c r="D8" s="16">
        <v>2</v>
      </c>
      <c r="E8" s="9" t="s">
        <v>32</v>
      </c>
      <c r="F8" s="9" t="s">
        <v>32</v>
      </c>
      <c r="G8" s="18">
        <f>AVERAGE(รายตัวบ่งชี้!E8:E11)</f>
        <v>0</v>
      </c>
      <c r="H8" s="19">
        <f>G8</f>
        <v>0</v>
      </c>
      <c r="I8" s="17" t="str">
        <f>IF(H8&gt;=4.009,"ระดับคุณภาพดีมาก",IF(H8&gt;=3.009,"ระดับคุณภาพดี",IF(H8&gt;=2.009,"ระดับคุณภาพปานกลาง",IF(H8&gt;=0,"ระดับคุณภาพน้อย","ไม่มีผลคะแนน"))))</f>
        <v>ระดับคุณภาพน้อย</v>
      </c>
      <c r="K8" s="87" t="s">
        <v>32</v>
      </c>
      <c r="L8" s="87" t="s">
        <v>32</v>
      </c>
      <c r="M8" s="18">
        <f>AVERAGE(รายตัวบ่งชี้!J8:J11)</f>
        <v>0</v>
      </c>
      <c r="N8" s="19">
        <f>M8</f>
        <v>0</v>
      </c>
      <c r="O8" s="17" t="str">
        <f>IF(N8&gt;=4.009,"ระดับคุณภาพดีมาก",IF(N8&gt;=3.009,"ระดับคุณภาพดี",IF(N8&gt;=2.009,"ระดับคุณภาพปานกลาง",IF(N8&gt;=0,"ระดับคุณภาพน้อย","ไม่มีผลคะแนน"))))</f>
        <v>ระดับคุณภาพน้อย</v>
      </c>
    </row>
    <row r="9" spans="1:15" ht="23.25" customHeight="1">
      <c r="A9" s="16">
        <v>3</v>
      </c>
      <c r="B9" s="28" t="s">
        <v>49</v>
      </c>
      <c r="C9" s="147"/>
      <c r="D9" s="16">
        <v>3</v>
      </c>
      <c r="E9" s="18" t="e">
        <f>AVERAGE(รายตัวบ่งชี้!E13:E15)</f>
        <v>#DIV/0!</v>
      </c>
      <c r="F9" s="9" t="s">
        <v>32</v>
      </c>
      <c r="G9" s="9" t="s">
        <v>32</v>
      </c>
      <c r="H9" s="19" t="e">
        <f>E9</f>
        <v>#DIV/0!</v>
      </c>
      <c r="I9" s="17" t="e">
        <f t="shared" ref="I9:I14" si="0">IF(H9&gt;=4.009,"ระดับคุณภาพดีมาก",IF(H9&gt;=3.009,"ระดับคุณภาพดี",IF(H9&gt;=2.009,"ระดับคุณภาพปานกลาง",IF(H9&gt;=0,"ระดับคุณภาพน้อย","ไม่มีผลคะแนน"))))</f>
        <v>#DIV/0!</v>
      </c>
      <c r="K9" s="18" t="e">
        <f>AVERAGE(รายตัวบ่งชี้!J13:J15)</f>
        <v>#DIV/0!</v>
      </c>
      <c r="L9" s="87" t="s">
        <v>32</v>
      </c>
      <c r="M9" s="87" t="s">
        <v>32</v>
      </c>
      <c r="N9" s="19" t="e">
        <f>K9</f>
        <v>#DIV/0!</v>
      </c>
      <c r="O9" s="17" t="e">
        <f t="shared" ref="O9:O11" si="1">IF(N9&gt;=4.009,"ระดับคุณภาพดีมาก",IF(N9&gt;=3.009,"ระดับคุณภาพดี",IF(N9&gt;=2.009,"ระดับคุณภาพปานกลาง",IF(N9&gt;=0,"ระดับคุณภาพน้อย","ไม่มีผลคะแนน"))))</f>
        <v>#DIV/0!</v>
      </c>
    </row>
    <row r="10" spans="1:15" ht="23.25" customHeight="1">
      <c r="A10" s="16">
        <v>4</v>
      </c>
      <c r="B10" s="28" t="s">
        <v>50</v>
      </c>
      <c r="C10" s="147"/>
      <c r="D10" s="16">
        <v>3</v>
      </c>
      <c r="E10" s="18">
        <f>AVERAGE(รายตัวบ่งชี้!E17:E18,รายตัวบ่งชี้!E25)</f>
        <v>0</v>
      </c>
      <c r="F10" s="9" t="s">
        <v>32</v>
      </c>
      <c r="G10" s="9" t="s">
        <v>32</v>
      </c>
      <c r="H10" s="19">
        <f>E10</f>
        <v>0</v>
      </c>
      <c r="I10" s="17" t="str">
        <f t="shared" si="0"/>
        <v>ระดับคุณภาพน้อย</v>
      </c>
      <c r="K10" s="18">
        <f>AVERAGE(รายตัวบ่งชี้!J17:J18,รายตัวบ่งชี้!J25)</f>
        <v>0</v>
      </c>
      <c r="L10" s="87" t="s">
        <v>32</v>
      </c>
      <c r="M10" s="87" t="s">
        <v>32</v>
      </c>
      <c r="N10" s="19">
        <f>K10</f>
        <v>0</v>
      </c>
      <c r="O10" s="17" t="str">
        <f t="shared" si="1"/>
        <v>ระดับคุณภาพน้อย</v>
      </c>
    </row>
    <row r="11" spans="1:15" ht="23.25" customHeight="1">
      <c r="A11" s="16">
        <v>5</v>
      </c>
      <c r="B11" s="28" t="s">
        <v>51</v>
      </c>
      <c r="C11" s="147"/>
      <c r="D11" s="16">
        <v>4</v>
      </c>
      <c r="E11" s="18">
        <f>รายตัวบ่งชี้!E27</f>
        <v>0</v>
      </c>
      <c r="F11" s="18" t="e">
        <f>AVERAGE(รายตัวบ่งชี้!E28:E30)</f>
        <v>#DIV/0!</v>
      </c>
      <c r="G11" s="9" t="s">
        <v>32</v>
      </c>
      <c r="H11" s="19" t="e">
        <f>AVERAGE(รายตัวบ่งชี้!E27:E30)</f>
        <v>#DIV/0!</v>
      </c>
      <c r="I11" s="17" t="e">
        <f t="shared" si="0"/>
        <v>#DIV/0!</v>
      </c>
      <c r="K11" s="18">
        <f>รายตัวบ่งชี้!J27</f>
        <v>0</v>
      </c>
      <c r="L11" s="18" t="e">
        <f>AVERAGE(รายตัวบ่งชี้!J28:J30)</f>
        <v>#DIV/0!</v>
      </c>
      <c r="M11" s="87" t="s">
        <v>32</v>
      </c>
      <c r="N11" s="19" t="e">
        <f>AVERAGE(รายตัวบ่งชี้!J27:J30)</f>
        <v>#DIV/0!</v>
      </c>
      <c r="O11" s="17" t="e">
        <f t="shared" si="1"/>
        <v>#DIV/0!</v>
      </c>
    </row>
    <row r="12" spans="1:15" ht="23.25" customHeight="1">
      <c r="A12" s="16">
        <v>6</v>
      </c>
      <c r="B12" s="28" t="s">
        <v>52</v>
      </c>
      <c r="C12" s="147"/>
      <c r="D12" s="16">
        <v>1</v>
      </c>
      <c r="E12" s="9" t="s">
        <v>32</v>
      </c>
      <c r="F12" s="18">
        <f>รายตัวบ่งชี้!E32</f>
        <v>0</v>
      </c>
      <c r="G12" s="9" t="s">
        <v>32</v>
      </c>
      <c r="H12" s="19">
        <f>F12</f>
        <v>0</v>
      </c>
      <c r="I12" s="17" t="str">
        <f>IF(H12&gt;=4.009,"ระดับคุณภาพดีมาก",IF(H12&gt;=3.009,"ระดับคุณภาพดี",IF(H12&gt;=2.009,"ระดับคุณภาพปานกลาง",IF(H12&gt;=0,"ระดับคุณภาพน้อย","ไม่มีผลคะแนน"))))</f>
        <v>ระดับคุณภาพน้อย</v>
      </c>
      <c r="K12" s="87" t="s">
        <v>32</v>
      </c>
      <c r="L12" s="18">
        <f>รายตัวบ่งชี้!J32</f>
        <v>0</v>
      </c>
      <c r="M12" s="87" t="s">
        <v>32</v>
      </c>
      <c r="N12" s="19">
        <f>L12</f>
        <v>0</v>
      </c>
      <c r="O12" s="17" t="str">
        <f>IF(N12&gt;=4.009,"ระดับคุณภาพดีมาก",IF(N12&gt;=3.009,"ระดับคุณภาพดี",IF(N12&gt;=2.009,"ระดับคุณภาพปานกลาง",IF(N12&gt;=0,"ระดับคุณภาพน้อย","ไม่มีผลคะแนน"))))</f>
        <v>ระดับคุณภาพน้อย</v>
      </c>
    </row>
    <row r="13" spans="1:15" ht="23.25" customHeight="1">
      <c r="A13" s="148" t="s">
        <v>42</v>
      </c>
      <c r="B13" s="148"/>
      <c r="C13" s="148"/>
      <c r="D13" s="20">
        <v>13</v>
      </c>
      <c r="E13" s="21">
        <v>7</v>
      </c>
      <c r="F13" s="21">
        <v>4</v>
      </c>
      <c r="G13" s="21">
        <v>2</v>
      </c>
      <c r="H13" s="140"/>
      <c r="I13" s="140"/>
      <c r="K13" s="21">
        <v>7</v>
      </c>
      <c r="L13" s="21">
        <v>4</v>
      </c>
      <c r="M13" s="21">
        <v>2</v>
      </c>
      <c r="N13" s="140"/>
      <c r="O13" s="140"/>
    </row>
    <row r="14" spans="1:15" ht="23.25" customHeight="1">
      <c r="A14" s="149" t="s">
        <v>35</v>
      </c>
      <c r="B14" s="149"/>
      <c r="C14" s="149"/>
      <c r="D14" s="149"/>
      <c r="E14" s="25">
        <f>AVERAGE(รายตัวบ่งชี้!E13:E15,รายตัวบ่งชี้!E17:E18,รายตัวบ่งชี้!E25,รายตัวบ่งชี้!E27)</f>
        <v>0</v>
      </c>
      <c r="F14" s="25" t="e">
        <f>AVERAGE(รายตัวบ่งชี้!E28:E30,รายตัวบ่งชี้!E32)</f>
        <v>#DIV/0!</v>
      </c>
      <c r="G14" s="25">
        <f>AVERAGE(รายตัวบ่งชี้!E8:E11)</f>
        <v>0</v>
      </c>
      <c r="H14" s="25">
        <f>AVERAGE(รายตัวบ่งชี้!E8:E11,รายตัวบ่งชี้!E13:E15,รายตัวบ่งชี้!E17:E18,รายตัวบ่งชี้!E25,รายตัวบ่งชี้!E27:E30,รายตัวบ่งชี้!E32)</f>
        <v>0</v>
      </c>
      <c r="I14" s="27" t="str">
        <f t="shared" si="0"/>
        <v>ระดับคุณภาพน้อย</v>
      </c>
      <c r="K14" s="25">
        <f>AVERAGE(รายตัวบ่งชี้!J13:J15,รายตัวบ่งชี้!J17:J18,รายตัวบ่งชี้!J25,รายตัวบ่งชี้!J27)</f>
        <v>0</v>
      </c>
      <c r="L14" s="25" t="e">
        <f>AVERAGE(รายตัวบ่งชี้!J28:J30,รายตัวบ่งชี้!J32)</f>
        <v>#DIV/0!</v>
      </c>
      <c r="M14" s="25">
        <f>AVERAGE(รายตัวบ่งชี้!J8:J11)</f>
        <v>0</v>
      </c>
      <c r="N14" s="25">
        <f>AVERAGE(รายตัวบ่งชี้!J8:J11,รายตัวบ่งชี้!J13:J15,รายตัวบ่งชี้!J17:J18,รายตัวบ่งชี้!J25,รายตัวบ่งชี้!J27:J30,รายตัวบ่งชี้!J32)</f>
        <v>0</v>
      </c>
      <c r="O14" s="27" t="str">
        <f t="shared" ref="O14" si="2">IF(N14&gt;=4.009,"ระดับคุณภาพดีมาก",IF(N14&gt;=3.009,"ระดับคุณภาพดี",IF(N14&gt;=2.009,"ระดับคุณภาพปานกลาง",IF(N14&gt;=0,"ระดับคุณภาพน้อย","ไม่มีผลคะแนน"))))</f>
        <v>ระดับคุณภาพน้อย</v>
      </c>
    </row>
    <row r="15" spans="1:15" ht="62.25" customHeight="1">
      <c r="E15" s="105" t="str">
        <f>IF(E14&gt;=4.009,"ระดับคุณภาพดีมาก",IF(E14&gt;=3.009,"ระดับคุณภาพดี",IF(E14&gt;=2.009,"ระดับคุณภาพปานกลาง",IF(E14&gt;=0,"ระดับคุณภาพน้อย","ไม่มีผลคะแนน"))))</f>
        <v>ระดับคุณภาพน้อย</v>
      </c>
      <c r="F15" s="105" t="e">
        <f>IF(F14&gt;=4.009,"ระดับคุณภาพดีมาก",IF(F14&gt;=3.009,"ระดับคุณภาพดี",IF(F14&gt;=2.009,"ระดับคุณภาพปานกลาง",IF(F14&gt;=0,"ระดับคุณภาพน้อย","ไม่มีผลคะแนน"))))</f>
        <v>#DIV/0!</v>
      </c>
      <c r="G15" s="105" t="str">
        <f>IF(G14&gt;=4.009,"ระดับคุณภาพดีมาก",IF(G14&gt;=3.009,"ระดับคุณภาพดี",IF(G14&gt;=2.009,"ระดับคุณภาพปานกลาง",IF(G14&gt;=0,"ระดับคุณภาพน้อย","ไม่มีผลคะแนน"))))</f>
        <v>ระดับคุณภาพน้อย</v>
      </c>
      <c r="K15" s="105" t="str">
        <f>IF(K14&gt;=4.009,"ระดับคุณภาพดีมาก",IF(K14&gt;=3.009,"ระดับคุณภาพดี",IF(K14&gt;=2.009,"ระดับคุณภาพปานกลาง",IF(K14&gt;=0,"ระดับคุณภาพน้อย","ไม่มีผลคะแนน"))))</f>
        <v>ระดับคุณภาพน้อย</v>
      </c>
      <c r="L15" s="105" t="e">
        <f>IF(L14&gt;=4.009,"ระดับคุณภาพดีมาก",IF(L14&gt;=3.009,"ระดับคุณภาพดี",IF(L14&gt;=2.009,"ระดับคุณภาพปานกลาง",IF(L14&gt;=0,"ระดับคุณภาพน้อย","ไม่มีผลคะแนน"))))</f>
        <v>#DIV/0!</v>
      </c>
      <c r="M15" s="105" t="str">
        <f>IF(M14&gt;=4.009,"ระดับคุณภาพดีมาก",IF(M14&gt;=3.009,"ระดับคุณภาพดี",IF(M14&gt;=2.009,"ระดับคุณภาพปานกลาง",IF(M14&gt;=0,"ระดับคุณภาพน้อย","ไม่มีผลคะแนน"))))</f>
        <v>ระดับคุณภาพน้อย</v>
      </c>
    </row>
  </sheetData>
  <mergeCells count="20">
    <mergeCell ref="A14:D14"/>
    <mergeCell ref="E2:E6"/>
    <mergeCell ref="F2:F6"/>
    <mergeCell ref="G2:G6"/>
    <mergeCell ref="A2:B6"/>
    <mergeCell ref="C2:C6"/>
    <mergeCell ref="D2:D6"/>
    <mergeCell ref="K7:N7"/>
    <mergeCell ref="N13:O13"/>
    <mergeCell ref="C1:I1"/>
    <mergeCell ref="K2:K6"/>
    <mergeCell ref="L2:L6"/>
    <mergeCell ref="M2:M6"/>
    <mergeCell ref="N2:N6"/>
    <mergeCell ref="K1:O1"/>
    <mergeCell ref="H2:H6"/>
    <mergeCell ref="C7:H7"/>
    <mergeCell ref="C8:C12"/>
    <mergeCell ref="A13:C13"/>
    <mergeCell ref="H13:I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47"/>
  <sheetViews>
    <sheetView topLeftCell="C1" zoomScaleNormal="100" workbookViewId="0">
      <selection activeCell="M15" sqref="M15"/>
    </sheetView>
  </sheetViews>
  <sheetFormatPr defaultRowHeight="19.5" customHeight="1"/>
  <cols>
    <col min="1" max="2" width="40.875" style="1" customWidth="1"/>
    <col min="3" max="3" width="14.375" style="1" customWidth="1"/>
    <col min="4" max="4" width="12.375" style="1" customWidth="1"/>
    <col min="5" max="8" width="5.625" style="1" customWidth="1"/>
    <col min="9" max="9" width="4.375" style="1" customWidth="1"/>
    <col min="10" max="10" width="6.5" style="1" customWidth="1"/>
    <col min="11" max="11" width="4.375" style="1" customWidth="1"/>
    <col min="12" max="12" width="6.5" style="1" customWidth="1"/>
    <col min="13" max="13" width="4.375" style="1" customWidth="1"/>
    <col min="14" max="14" width="6.5" style="1" customWidth="1"/>
    <col min="15" max="15" width="6.5" style="82" customWidth="1"/>
    <col min="16" max="16" width="11.25" style="1" customWidth="1"/>
    <col min="17" max="17" width="9" style="1"/>
    <col min="18" max="18" width="12.5" style="1" customWidth="1"/>
    <col min="19" max="22" width="6.5" style="1" customWidth="1"/>
    <col min="23" max="16384" width="9" style="1"/>
  </cols>
  <sheetData>
    <row r="1" spans="1:22" ht="19.5" customHeight="1" thickBot="1">
      <c r="A1" s="1" t="s">
        <v>57</v>
      </c>
      <c r="C1" s="22" t="s">
        <v>65</v>
      </c>
      <c r="D1" s="22"/>
      <c r="E1" s="144" t="s">
        <v>68</v>
      </c>
      <c r="F1" s="144"/>
      <c r="G1" s="144"/>
      <c r="H1" s="144"/>
      <c r="I1" s="144"/>
      <c r="J1" s="144"/>
      <c r="K1" s="144"/>
      <c r="L1" s="144"/>
      <c r="M1" s="144"/>
      <c r="N1" s="144"/>
      <c r="O1" s="81"/>
      <c r="P1" s="36"/>
      <c r="Q1" s="168" t="s">
        <v>78</v>
      </c>
      <c r="R1" s="168"/>
      <c r="S1" s="36">
        <v>2554</v>
      </c>
      <c r="T1" s="36">
        <v>2555</v>
      </c>
      <c r="U1" s="36">
        <v>2556</v>
      </c>
      <c r="V1" s="36" t="s">
        <v>79</v>
      </c>
    </row>
    <row r="2" spans="1:22" ht="19.5" customHeight="1" thickTop="1">
      <c r="A2" s="37" t="s">
        <v>53</v>
      </c>
      <c r="B2" s="37" t="s">
        <v>54</v>
      </c>
      <c r="C2" s="46" t="s">
        <v>66</v>
      </c>
      <c r="D2" s="51"/>
      <c r="E2" s="169" t="s">
        <v>69</v>
      </c>
      <c r="F2" s="171" t="s">
        <v>70</v>
      </c>
      <c r="G2" s="171" t="s">
        <v>71</v>
      </c>
      <c r="H2" s="173" t="s">
        <v>72</v>
      </c>
      <c r="I2" s="175" t="s">
        <v>73</v>
      </c>
      <c r="J2" s="175"/>
      <c r="K2" s="175" t="s">
        <v>74</v>
      </c>
      <c r="L2" s="175"/>
      <c r="M2" s="175" t="s">
        <v>75</v>
      </c>
      <c r="N2" s="175"/>
      <c r="O2" s="75"/>
      <c r="P2" s="158" t="s">
        <v>83</v>
      </c>
      <c r="Q2" s="162" t="s">
        <v>80</v>
      </c>
      <c r="R2" s="162"/>
      <c r="S2" s="38">
        <v>33</v>
      </c>
      <c r="T2" s="38">
        <v>36</v>
      </c>
      <c r="U2" s="38">
        <v>25</v>
      </c>
      <c r="V2" s="69" t="e">
        <f>(SUM(#REF!,#REF!,#REF!,#REF!)/SUM(#REF!,#REF!,#REF!,#REF!))*100</f>
        <v>#REF!</v>
      </c>
    </row>
    <row r="3" spans="1:22" ht="19.5" customHeight="1" thickBot="1">
      <c r="A3" s="176"/>
      <c r="B3" s="177"/>
      <c r="C3" s="47" t="s">
        <v>67</v>
      </c>
      <c r="D3" s="52"/>
      <c r="E3" s="170"/>
      <c r="F3" s="172"/>
      <c r="G3" s="172"/>
      <c r="H3" s="174"/>
      <c r="I3" s="39" t="s">
        <v>76</v>
      </c>
      <c r="J3" s="40" t="s">
        <v>77</v>
      </c>
      <c r="K3" s="39" t="s">
        <v>76</v>
      </c>
      <c r="L3" s="40" t="s">
        <v>77</v>
      </c>
      <c r="M3" s="39" t="s">
        <v>76</v>
      </c>
      <c r="N3" s="40" t="s">
        <v>77</v>
      </c>
      <c r="O3" s="76"/>
      <c r="P3" s="159"/>
      <c r="Q3" s="163" t="s">
        <v>81</v>
      </c>
      <c r="R3" s="163"/>
      <c r="S3" s="41"/>
      <c r="T3" s="41"/>
      <c r="U3" s="41"/>
      <c r="V3" s="70"/>
    </row>
    <row r="4" spans="1:22" ht="19.5" customHeight="1" thickTop="1">
      <c r="A4" s="176"/>
      <c r="B4" s="177"/>
      <c r="C4" s="165">
        <v>2552</v>
      </c>
      <c r="D4" s="67" t="s">
        <v>86</v>
      </c>
      <c r="E4" s="64">
        <v>72</v>
      </c>
      <c r="F4" s="65">
        <v>36</v>
      </c>
      <c r="G4" s="65">
        <v>36</v>
      </c>
      <c r="H4" s="66">
        <v>36</v>
      </c>
      <c r="I4" s="64">
        <f>E4-H4</f>
        <v>36</v>
      </c>
      <c r="J4" s="55">
        <f t="shared" ref="J4:J11" si="0">I4/E4*100</f>
        <v>50</v>
      </c>
      <c r="K4" s="64"/>
      <c r="L4" s="55">
        <f t="shared" ref="L4:L8" si="1">K4/E4*100</f>
        <v>0</v>
      </c>
      <c r="M4" s="64">
        <v>46</v>
      </c>
      <c r="N4" s="55">
        <f t="shared" ref="N4:N8" si="2">M4/E4*100</f>
        <v>63.888888888888886</v>
      </c>
      <c r="O4" s="77"/>
      <c r="P4" s="160"/>
      <c r="Q4" s="164" t="s">
        <v>82</v>
      </c>
      <c r="R4" s="164"/>
      <c r="S4" s="42" t="e">
        <f>S2/S3*100</f>
        <v>#DIV/0!</v>
      </c>
      <c r="T4" s="42" t="e">
        <f>T2/T3*100</f>
        <v>#DIV/0!</v>
      </c>
      <c r="U4" s="42" t="e">
        <f>U2/U3*100</f>
        <v>#DIV/0!</v>
      </c>
      <c r="V4" s="70"/>
    </row>
    <row r="5" spans="1:22" ht="19.5" customHeight="1">
      <c r="A5" s="176"/>
      <c r="B5" s="177"/>
      <c r="C5" s="166"/>
      <c r="D5" s="71" t="s">
        <v>87</v>
      </c>
      <c r="E5" s="56">
        <v>94</v>
      </c>
      <c r="F5" s="57">
        <v>44</v>
      </c>
      <c r="G5" s="57">
        <v>41</v>
      </c>
      <c r="H5" s="73" t="s">
        <v>32</v>
      </c>
      <c r="I5" s="60">
        <f>E5-G5</f>
        <v>53</v>
      </c>
      <c r="J5" s="63">
        <f>I5/E5*100</f>
        <v>56.38297872340425</v>
      </c>
      <c r="K5" s="60"/>
      <c r="L5" s="63">
        <f>K5/E5*100</f>
        <v>0</v>
      </c>
      <c r="M5" s="60">
        <v>59</v>
      </c>
      <c r="N5" s="63">
        <f>M5/E5*100</f>
        <v>62.765957446808507</v>
      </c>
      <c r="O5" s="77"/>
      <c r="P5" s="161" t="s">
        <v>84</v>
      </c>
      <c r="Q5" s="162" t="s">
        <v>80</v>
      </c>
      <c r="R5" s="162"/>
      <c r="S5" s="38">
        <v>41</v>
      </c>
      <c r="T5" s="38">
        <v>15</v>
      </c>
      <c r="U5" s="38">
        <v>11</v>
      </c>
      <c r="V5" s="70"/>
    </row>
    <row r="6" spans="1:22" ht="19.5" customHeight="1">
      <c r="A6" s="176"/>
      <c r="B6" s="177"/>
      <c r="C6" s="167">
        <v>2553</v>
      </c>
      <c r="D6" s="67" t="s">
        <v>86</v>
      </c>
      <c r="E6" s="64">
        <v>67</v>
      </c>
      <c r="F6" s="65">
        <v>50</v>
      </c>
      <c r="G6" s="65">
        <v>49</v>
      </c>
      <c r="H6" s="66">
        <v>47</v>
      </c>
      <c r="I6" s="53">
        <f>E6-H6</f>
        <v>20</v>
      </c>
      <c r="J6" s="55">
        <f t="shared" si="0"/>
        <v>29.850746268656714</v>
      </c>
      <c r="K6" s="53"/>
      <c r="L6" s="55">
        <f t="shared" si="1"/>
        <v>0</v>
      </c>
      <c r="M6" s="53">
        <v>43</v>
      </c>
      <c r="N6" s="55">
        <f t="shared" si="2"/>
        <v>64.179104477611943</v>
      </c>
      <c r="O6" s="77"/>
      <c r="P6" s="159"/>
      <c r="Q6" s="163" t="s">
        <v>81</v>
      </c>
      <c r="R6" s="163"/>
      <c r="S6" s="41"/>
      <c r="T6" s="41"/>
      <c r="U6" s="41"/>
      <c r="V6" s="70"/>
    </row>
    <row r="7" spans="1:22" ht="19.5" customHeight="1">
      <c r="A7" s="43" t="s">
        <v>55</v>
      </c>
      <c r="B7" s="43" t="s">
        <v>56</v>
      </c>
      <c r="C7" s="166"/>
      <c r="D7" s="71" t="s">
        <v>87</v>
      </c>
      <c r="E7" s="56">
        <v>46</v>
      </c>
      <c r="F7" s="57">
        <v>24</v>
      </c>
      <c r="G7" s="57">
        <v>18</v>
      </c>
      <c r="H7" s="73" t="s">
        <v>32</v>
      </c>
      <c r="I7" s="60">
        <f>E7-G7</f>
        <v>28</v>
      </c>
      <c r="J7" s="63">
        <f t="shared" si="0"/>
        <v>60.869565217391312</v>
      </c>
      <c r="K7" s="60"/>
      <c r="L7" s="63">
        <f>K7/E7*100</f>
        <v>0</v>
      </c>
      <c r="M7" s="60">
        <v>41</v>
      </c>
      <c r="N7" s="63">
        <f>M7/E7*100</f>
        <v>89.130434782608688</v>
      </c>
      <c r="O7" s="77"/>
      <c r="P7" s="160"/>
      <c r="Q7" s="164" t="s">
        <v>82</v>
      </c>
      <c r="R7" s="164"/>
      <c r="S7" s="42" t="e">
        <f>S5/S6*100</f>
        <v>#DIV/0!</v>
      </c>
      <c r="T7" s="42" t="e">
        <f>T5/T6*100</f>
        <v>#DIV/0!</v>
      </c>
      <c r="U7" s="42" t="e">
        <f>U5/U6*100</f>
        <v>#DIV/0!</v>
      </c>
      <c r="V7" s="70"/>
    </row>
    <row r="8" spans="1:22" ht="19.5" customHeight="1">
      <c r="A8" s="178"/>
      <c r="B8" s="176"/>
      <c r="C8" s="167">
        <v>2554</v>
      </c>
      <c r="D8" s="67" t="s">
        <v>86</v>
      </c>
      <c r="E8" s="64">
        <v>77</v>
      </c>
      <c r="F8" s="65">
        <v>62</v>
      </c>
      <c r="G8" s="65">
        <v>57</v>
      </c>
      <c r="H8" s="66">
        <v>54</v>
      </c>
      <c r="I8" s="53">
        <f>E8-H8</f>
        <v>23</v>
      </c>
      <c r="J8" s="55">
        <f t="shared" si="0"/>
        <v>29.870129870129869</v>
      </c>
      <c r="K8" s="53"/>
      <c r="L8" s="55">
        <f t="shared" si="1"/>
        <v>0</v>
      </c>
      <c r="M8" s="53">
        <v>24</v>
      </c>
      <c r="N8" s="55">
        <f t="shared" si="2"/>
        <v>31.168831168831169</v>
      </c>
      <c r="O8" s="77"/>
      <c r="P8" s="159" t="s">
        <v>85</v>
      </c>
      <c r="Q8" s="162" t="s">
        <v>80</v>
      </c>
      <c r="R8" s="162"/>
      <c r="S8" s="38">
        <v>22</v>
      </c>
      <c r="T8" s="38">
        <v>5</v>
      </c>
      <c r="U8" s="38">
        <v>0</v>
      </c>
      <c r="V8" s="70"/>
    </row>
    <row r="9" spans="1:22" ht="19.5" customHeight="1">
      <c r="A9" s="178"/>
      <c r="B9" s="176"/>
      <c r="C9" s="166"/>
      <c r="D9" s="71" t="s">
        <v>87</v>
      </c>
      <c r="E9" s="56">
        <v>41</v>
      </c>
      <c r="F9" s="57">
        <v>27</v>
      </c>
      <c r="G9" s="57">
        <v>21</v>
      </c>
      <c r="H9" s="73" t="s">
        <v>32</v>
      </c>
      <c r="I9" s="60">
        <f>E9-G9</f>
        <v>20</v>
      </c>
      <c r="J9" s="63">
        <f t="shared" si="0"/>
        <v>48.780487804878049</v>
      </c>
      <c r="K9" s="60"/>
      <c r="L9" s="63">
        <f>K9/E9*100</f>
        <v>0</v>
      </c>
      <c r="M9" s="60">
        <v>51</v>
      </c>
      <c r="N9" s="63">
        <f>M9/E9*100</f>
        <v>124.39024390243902</v>
      </c>
      <c r="O9" s="77"/>
      <c r="P9" s="159"/>
      <c r="Q9" s="163" t="s">
        <v>81</v>
      </c>
      <c r="R9" s="163"/>
      <c r="S9" s="41"/>
      <c r="T9" s="41"/>
      <c r="U9" s="41"/>
      <c r="V9" s="70"/>
    </row>
    <row r="10" spans="1:22" ht="19.5" customHeight="1">
      <c r="A10" s="178"/>
      <c r="B10" s="176"/>
      <c r="C10" s="167">
        <v>2555</v>
      </c>
      <c r="D10" s="67" t="s">
        <v>86</v>
      </c>
      <c r="E10" s="64">
        <v>66</v>
      </c>
      <c r="F10" s="65">
        <v>50</v>
      </c>
      <c r="G10" s="65">
        <v>49</v>
      </c>
      <c r="H10" s="66"/>
      <c r="I10" s="53">
        <f>E10-G10</f>
        <v>17</v>
      </c>
      <c r="J10" s="55">
        <f t="shared" si="0"/>
        <v>25.757575757575758</v>
      </c>
      <c r="K10" s="53"/>
      <c r="L10" s="83" t="s">
        <v>32</v>
      </c>
      <c r="M10" s="53">
        <v>46</v>
      </c>
      <c r="N10" s="54">
        <f>M10/E10*100</f>
        <v>69.696969696969703</v>
      </c>
      <c r="O10" s="78"/>
      <c r="P10" s="160"/>
      <c r="Q10" s="164" t="s">
        <v>82</v>
      </c>
      <c r="R10" s="164"/>
      <c r="S10" s="42" t="e">
        <f>S8/S9*100</f>
        <v>#DIV/0!</v>
      </c>
      <c r="T10" s="42" t="e">
        <f>T8/T9*100</f>
        <v>#DIV/0!</v>
      </c>
      <c r="U10" s="42" t="e">
        <f>U8/U9*100</f>
        <v>#DIV/0!</v>
      </c>
      <c r="V10" s="72"/>
    </row>
    <row r="11" spans="1:22" ht="19.5" customHeight="1">
      <c r="A11" s="178"/>
      <c r="B11" s="176"/>
      <c r="C11" s="166"/>
      <c r="D11" s="71" t="s">
        <v>87</v>
      </c>
      <c r="E11" s="56">
        <v>34</v>
      </c>
      <c r="F11" s="57">
        <v>27</v>
      </c>
      <c r="G11" s="57">
        <v>22</v>
      </c>
      <c r="H11" s="73" t="s">
        <v>32</v>
      </c>
      <c r="I11" s="60">
        <f>E11-G11</f>
        <v>12</v>
      </c>
      <c r="J11" s="63">
        <f t="shared" si="0"/>
        <v>35.294117647058826</v>
      </c>
      <c r="K11" s="60"/>
      <c r="L11" s="84">
        <f>K11/E11*100</f>
        <v>0</v>
      </c>
      <c r="M11" s="56">
        <v>59</v>
      </c>
      <c r="N11" s="58">
        <f>M11/E11*100</f>
        <v>173.52941176470588</v>
      </c>
      <c r="O11" s="79"/>
    </row>
    <row r="12" spans="1:22" ht="19.5" customHeight="1">
      <c r="C12" s="167">
        <v>2556</v>
      </c>
      <c r="D12" s="67" t="s">
        <v>86</v>
      </c>
      <c r="E12" s="64">
        <v>38</v>
      </c>
      <c r="F12" s="65">
        <v>30</v>
      </c>
      <c r="G12" s="65"/>
      <c r="H12" s="66"/>
      <c r="I12" s="53">
        <f>E12-F12</f>
        <v>8</v>
      </c>
      <c r="J12" s="55">
        <f t="shared" ref="J12:J13" si="3">I12/E12*100</f>
        <v>21.052631578947366</v>
      </c>
      <c r="K12" s="53"/>
      <c r="L12" s="54"/>
      <c r="M12" s="64">
        <v>43</v>
      </c>
      <c r="N12" s="66">
        <f>M12/E12*100</f>
        <v>113.1578947368421</v>
      </c>
      <c r="O12" s="79"/>
    </row>
    <row r="13" spans="1:22" ht="19.5" customHeight="1">
      <c r="A13" s="1" t="s">
        <v>58</v>
      </c>
      <c r="C13" s="166"/>
      <c r="D13" s="71" t="s">
        <v>87</v>
      </c>
      <c r="E13" s="56">
        <v>33</v>
      </c>
      <c r="F13" s="57">
        <v>15</v>
      </c>
      <c r="G13" s="57"/>
      <c r="H13" s="73" t="s">
        <v>32</v>
      </c>
      <c r="I13" s="56">
        <f>E13-F13</f>
        <v>18</v>
      </c>
      <c r="J13" s="59">
        <f t="shared" si="3"/>
        <v>54.54545454545454</v>
      </c>
      <c r="K13" s="56"/>
      <c r="L13" s="58"/>
      <c r="M13" s="56">
        <v>41</v>
      </c>
      <c r="N13" s="58">
        <f>M13/E13*100</f>
        <v>124.24242424242425</v>
      </c>
      <c r="O13" s="79"/>
    </row>
    <row r="14" spans="1:22" ht="19.5" customHeight="1">
      <c r="A14" s="37" t="s">
        <v>53</v>
      </c>
      <c r="B14" s="37" t="s">
        <v>54</v>
      </c>
      <c r="C14" s="167">
        <v>2557</v>
      </c>
      <c r="D14" s="67" t="s">
        <v>86</v>
      </c>
      <c r="E14" s="64">
        <v>25</v>
      </c>
      <c r="F14" s="65"/>
      <c r="G14" s="65"/>
      <c r="H14" s="66"/>
      <c r="I14" s="64"/>
      <c r="J14" s="66"/>
      <c r="K14" s="64"/>
      <c r="L14" s="66"/>
      <c r="M14" s="64"/>
      <c r="N14" s="66"/>
      <c r="O14" s="79"/>
    </row>
    <row r="15" spans="1:22" ht="19.5" customHeight="1">
      <c r="A15" s="176"/>
      <c r="B15" s="177"/>
      <c r="C15" s="166"/>
      <c r="D15" s="68" t="s">
        <v>87</v>
      </c>
      <c r="E15" s="60">
        <v>15</v>
      </c>
      <c r="F15" s="61"/>
      <c r="G15" s="61"/>
      <c r="H15" s="74" t="s">
        <v>32</v>
      </c>
      <c r="I15" s="60"/>
      <c r="J15" s="62"/>
      <c r="K15" s="60"/>
      <c r="L15" s="62"/>
      <c r="M15" s="60"/>
      <c r="N15" s="62"/>
      <c r="O15" s="79"/>
    </row>
    <row r="16" spans="1:22" ht="19.5" customHeight="1">
      <c r="A16" s="176"/>
      <c r="B16" s="177"/>
      <c r="C16" s="156" t="s">
        <v>42</v>
      </c>
      <c r="D16" s="157"/>
      <c r="E16" s="48">
        <f>SUM(E4:E15)</f>
        <v>608</v>
      </c>
      <c r="F16" s="49">
        <f>SUM(F4:F14)</f>
        <v>365</v>
      </c>
      <c r="G16" s="49">
        <f>SUM(G4:G14)</f>
        <v>293</v>
      </c>
      <c r="H16" s="50">
        <f>SUM(H4:H14)</f>
        <v>137</v>
      </c>
      <c r="I16" s="48">
        <f>SUM(I4:I14)</f>
        <v>235</v>
      </c>
      <c r="J16" s="50">
        <f>I16/SUM(E4:E12)*100</f>
        <v>43.925233644859816</v>
      </c>
      <c r="K16" s="48">
        <f>SUM(K4:K14)</f>
        <v>0</v>
      </c>
      <c r="L16" s="50">
        <f>K16/SUM(E4:E8)*100</f>
        <v>0</v>
      </c>
      <c r="M16" s="48">
        <f>SUM(M4:M14)</f>
        <v>453</v>
      </c>
      <c r="N16" s="50">
        <f>M16/SUM(E4:E8)*100</f>
        <v>127.24719101123596</v>
      </c>
      <c r="O16" s="80"/>
    </row>
    <row r="17" spans="1:4" ht="19.5" customHeight="1">
      <c r="A17" s="176"/>
      <c r="B17" s="177"/>
      <c r="C17" s="44"/>
      <c r="D17" s="44"/>
    </row>
    <row r="18" spans="1:4" ht="19.5" customHeight="1">
      <c r="A18" s="176"/>
      <c r="B18" s="177"/>
      <c r="C18" s="44"/>
      <c r="D18" s="44"/>
    </row>
    <row r="19" spans="1:4" ht="19.5" customHeight="1">
      <c r="A19" s="43" t="s">
        <v>55</v>
      </c>
      <c r="B19" s="43" t="s">
        <v>56</v>
      </c>
    </row>
    <row r="20" spans="1:4" ht="19.5" customHeight="1">
      <c r="A20" s="178"/>
      <c r="B20" s="176"/>
    </row>
    <row r="21" spans="1:4" ht="19.5" customHeight="1">
      <c r="A21" s="178"/>
      <c r="B21" s="176"/>
    </row>
    <row r="22" spans="1:4" ht="19.5" customHeight="1">
      <c r="A22" s="178"/>
      <c r="B22" s="176"/>
    </row>
    <row r="23" spans="1:4" ht="19.5" customHeight="1">
      <c r="A23" s="178"/>
      <c r="B23" s="176"/>
    </row>
    <row r="25" spans="1:4" ht="19.5" customHeight="1">
      <c r="A25" s="45" t="s">
        <v>59</v>
      </c>
    </row>
    <row r="26" spans="1:4" ht="19.5" customHeight="1">
      <c r="A26" s="37" t="s">
        <v>53</v>
      </c>
      <c r="B26" s="37" t="s">
        <v>54</v>
      </c>
    </row>
    <row r="27" spans="1:4" ht="19.5" customHeight="1">
      <c r="A27" s="176"/>
      <c r="B27" s="177"/>
    </row>
    <row r="28" spans="1:4" ht="19.5" customHeight="1">
      <c r="A28" s="176"/>
      <c r="B28" s="177"/>
    </row>
    <row r="29" spans="1:4" ht="19.5" customHeight="1">
      <c r="A29" s="176"/>
      <c r="B29" s="177"/>
    </row>
    <row r="30" spans="1:4" ht="19.5" customHeight="1">
      <c r="A30" s="176"/>
      <c r="B30" s="177"/>
    </row>
    <row r="31" spans="1:4" ht="19.5" customHeight="1">
      <c r="A31" s="43" t="s">
        <v>55</v>
      </c>
      <c r="B31" s="43" t="s">
        <v>56</v>
      </c>
    </row>
    <row r="32" spans="1:4" ht="19.5" customHeight="1">
      <c r="A32" s="178"/>
      <c r="B32" s="176"/>
    </row>
    <row r="33" spans="1:2" ht="19.5" customHeight="1">
      <c r="A33" s="178"/>
      <c r="B33" s="176"/>
    </row>
    <row r="34" spans="1:2" ht="19.5" customHeight="1">
      <c r="A34" s="178"/>
      <c r="B34" s="176"/>
    </row>
    <row r="35" spans="1:2" ht="19.5" customHeight="1">
      <c r="A35" s="178"/>
      <c r="B35" s="176"/>
    </row>
    <row r="37" spans="1:2" ht="19.5" customHeight="1">
      <c r="A37" s="45" t="s">
        <v>60</v>
      </c>
    </row>
    <row r="38" spans="1:2" ht="19.5" customHeight="1">
      <c r="A38" s="37" t="s">
        <v>53</v>
      </c>
      <c r="B38" s="37" t="s">
        <v>54</v>
      </c>
    </row>
    <row r="39" spans="1:2" ht="19.5" customHeight="1">
      <c r="A39" s="176"/>
      <c r="B39" s="177"/>
    </row>
    <row r="40" spans="1:2" ht="19.5" customHeight="1">
      <c r="A40" s="176"/>
      <c r="B40" s="177"/>
    </row>
    <row r="41" spans="1:2" ht="19.5" customHeight="1">
      <c r="A41" s="176"/>
      <c r="B41" s="177"/>
    </row>
    <row r="42" spans="1:2" ht="19.5" customHeight="1">
      <c r="A42" s="176"/>
      <c r="B42" s="177"/>
    </row>
    <row r="43" spans="1:2" ht="19.5" customHeight="1">
      <c r="A43" s="43" t="s">
        <v>55</v>
      </c>
      <c r="B43" s="43" t="s">
        <v>56</v>
      </c>
    </row>
    <row r="44" spans="1:2" ht="19.5" customHeight="1">
      <c r="A44" s="178"/>
      <c r="B44" s="176"/>
    </row>
    <row r="45" spans="1:2" ht="19.5" customHeight="1">
      <c r="A45" s="178"/>
      <c r="B45" s="176"/>
    </row>
    <row r="46" spans="1:2" ht="19.5" customHeight="1">
      <c r="A46" s="178"/>
      <c r="B46" s="176"/>
    </row>
    <row r="47" spans="1:2" ht="19.5" customHeight="1">
      <c r="A47" s="178"/>
      <c r="B47" s="176"/>
    </row>
  </sheetData>
  <mergeCells count="44">
    <mergeCell ref="A39:A42"/>
    <mergeCell ref="B39:B42"/>
    <mergeCell ref="A44:A47"/>
    <mergeCell ref="B44:B47"/>
    <mergeCell ref="A20:A23"/>
    <mergeCell ref="B20:B23"/>
    <mergeCell ref="A27:A30"/>
    <mergeCell ref="B27:B30"/>
    <mergeCell ref="A32:A35"/>
    <mergeCell ref="B32:B35"/>
    <mergeCell ref="A3:A6"/>
    <mergeCell ref="B3:B6"/>
    <mergeCell ref="A8:A11"/>
    <mergeCell ref="B8:B11"/>
    <mergeCell ref="A15:A18"/>
    <mergeCell ref="B15:B18"/>
    <mergeCell ref="E1:N1"/>
    <mergeCell ref="E2:E3"/>
    <mergeCell ref="F2:F3"/>
    <mergeCell ref="G2:G3"/>
    <mergeCell ref="H2:H3"/>
    <mergeCell ref="I2:J2"/>
    <mergeCell ref="K2:L2"/>
    <mergeCell ref="M2:N2"/>
    <mergeCell ref="Q1:R1"/>
    <mergeCell ref="Q2:R2"/>
    <mergeCell ref="Q3:R3"/>
    <mergeCell ref="Q4:R4"/>
    <mergeCell ref="Q5:R5"/>
    <mergeCell ref="C16:D16"/>
    <mergeCell ref="P2:P4"/>
    <mergeCell ref="P5:P7"/>
    <mergeCell ref="P8:P10"/>
    <mergeCell ref="Q8:R8"/>
    <mergeCell ref="Q9:R9"/>
    <mergeCell ref="Q10:R10"/>
    <mergeCell ref="Q6:R6"/>
    <mergeCell ref="Q7:R7"/>
    <mergeCell ref="C4:C5"/>
    <mergeCell ref="C14:C15"/>
    <mergeCell ref="C12:C13"/>
    <mergeCell ref="C10:C11"/>
    <mergeCell ref="C8:C9"/>
    <mergeCell ref="C6:C7"/>
  </mergeCell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รายตัวบ่งชี้</vt:lpstr>
      <vt:lpstr>องค์ประกอบ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2015-08-28T14:23:27Z</cp:lastPrinted>
  <dcterms:created xsi:type="dcterms:W3CDTF">2015-08-12T15:33:41Z</dcterms:created>
  <dcterms:modified xsi:type="dcterms:W3CDTF">2015-10-02T07:28:39Z</dcterms:modified>
</cp:coreProperties>
</file>